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s-server4\информация\Аналитические и информационные материалы\Аналитические записки\2020\АНАЛИТИКА К ЗАКОНОПРОЕКТАМ\Поправки в бюджет\поправки октябрь\аналитическая записка\"/>
    </mc:Choice>
  </mc:AlternateContent>
  <bookViews>
    <workbookView xWindow="0" yWindow="0" windowWidth="28800" windowHeight="12435"/>
  </bookViews>
  <sheets>
    <sheet name="Лист1 (2)" sheetId="3" r:id="rId1"/>
  </sheets>
  <definedNames>
    <definedName name="_xlnm._FilterDatabase" localSheetId="0" hidden="1">'Лист1 (2)'!$A$5:$X$242</definedName>
    <definedName name="_xlnm.Print_Titles" localSheetId="0">'Лист1 (2)'!$4:$6</definedName>
    <definedName name="_xlnm.Print_Area" localSheetId="0">'Лист1 (2)'!$A$1:$R$242</definedName>
  </definedNames>
  <calcPr calcId="152511"/>
</workbook>
</file>

<file path=xl/calcChain.xml><?xml version="1.0" encoding="utf-8"?>
<calcChain xmlns="http://schemas.openxmlformats.org/spreadsheetml/2006/main">
  <c r="F165" i="3" l="1"/>
  <c r="O43" i="3"/>
  <c r="O44" i="3"/>
  <c r="O45" i="3"/>
  <c r="O46" i="3"/>
  <c r="O47" i="3"/>
  <c r="O48"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9" i="3"/>
  <c r="O120" i="3"/>
  <c r="O121" i="3"/>
  <c r="O122" i="3"/>
  <c r="O123" i="3"/>
  <c r="O124" i="3"/>
  <c r="O125" i="3"/>
  <c r="O126" i="3"/>
  <c r="O127" i="3"/>
  <c r="O128" i="3"/>
  <c r="O129" i="3"/>
  <c r="O130" i="3"/>
  <c r="O131" i="3"/>
  <c r="O132" i="3"/>
  <c r="O133" i="3"/>
  <c r="O134" i="3"/>
  <c r="O135" i="3"/>
  <c r="O136" i="3"/>
  <c r="O137" i="3"/>
  <c r="O138" i="3"/>
  <c r="O139" i="3"/>
  <c r="O140" i="3"/>
  <c r="O141" i="3"/>
  <c r="O143" i="3"/>
  <c r="O144" i="3"/>
  <c r="O145" i="3"/>
  <c r="O146" i="3"/>
  <c r="O147" i="3"/>
  <c r="O148" i="3"/>
  <c r="O149" i="3"/>
  <c r="O150" i="3"/>
  <c r="O151" i="3"/>
  <c r="O152" i="3"/>
  <c r="O153" i="3"/>
  <c r="O154" i="3"/>
  <c r="O155" i="3"/>
  <c r="O156" i="3"/>
  <c r="O157" i="3"/>
  <c r="O158" i="3"/>
  <c r="O159" i="3"/>
  <c r="O160" i="3"/>
  <c r="O161" i="3"/>
  <c r="O162" i="3"/>
  <c r="O163" i="3"/>
  <c r="O164" i="3"/>
  <c r="O16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7" i="3"/>
  <c r="N166" i="3"/>
  <c r="L167" i="3"/>
  <c r="K13" i="3"/>
  <c r="K14" i="3"/>
  <c r="K15" i="3"/>
  <c r="K16" i="3"/>
  <c r="K17" i="3"/>
  <c r="K18" i="3"/>
  <c r="K19" i="3"/>
  <c r="K20" i="3"/>
  <c r="K21" i="3"/>
  <c r="K22" i="3"/>
  <c r="K23" i="3"/>
  <c r="K24" i="3"/>
  <c r="K25" i="3"/>
  <c r="K26" i="3"/>
  <c r="K27" i="3"/>
  <c r="K28" i="3"/>
  <c r="K29" i="3"/>
  <c r="K30" i="3"/>
  <c r="K31" i="3"/>
  <c r="K32" i="3"/>
  <c r="K33" i="3"/>
  <c r="K34" i="3"/>
  <c r="K35" i="3"/>
  <c r="K36" i="3"/>
  <c r="K38" i="3"/>
  <c r="K39" i="3"/>
  <c r="K40" i="3"/>
  <c r="K43" i="3"/>
  <c r="K44" i="3"/>
  <c r="K45" i="3"/>
  <c r="K46" i="3"/>
  <c r="K50" i="3"/>
  <c r="K53" i="3"/>
  <c r="K54" i="3"/>
  <c r="K55" i="3"/>
  <c r="K56" i="3"/>
  <c r="K57" i="3"/>
  <c r="K58" i="3"/>
  <c r="K59" i="3"/>
  <c r="K60" i="3"/>
  <c r="K61" i="3"/>
  <c r="K62" i="3"/>
  <c r="K63" i="3"/>
  <c r="K64" i="3"/>
  <c r="K65" i="3"/>
  <c r="K66" i="3"/>
  <c r="K67" i="3"/>
  <c r="K68" i="3"/>
  <c r="K69" i="3"/>
  <c r="K70" i="3"/>
  <c r="K71" i="3"/>
  <c r="K72" i="3"/>
  <c r="K73" i="3"/>
  <c r="K74" i="3"/>
  <c r="K75" i="3"/>
  <c r="K76" i="3"/>
  <c r="K81" i="3"/>
  <c r="K82" i="3"/>
  <c r="K85" i="3"/>
  <c r="K86" i="3"/>
  <c r="K87" i="3"/>
  <c r="K88" i="3"/>
  <c r="K90" i="3"/>
  <c r="K91" i="3"/>
  <c r="K92" i="3"/>
  <c r="K93" i="3"/>
  <c r="K94" i="3"/>
  <c r="K95" i="3"/>
  <c r="K96" i="3"/>
  <c r="K97" i="3"/>
  <c r="K98" i="3"/>
  <c r="K99" i="3"/>
  <c r="K100" i="3"/>
  <c r="K102" i="3"/>
  <c r="K103" i="3"/>
  <c r="K104" i="3"/>
  <c r="K105" i="3"/>
  <c r="K108" i="3"/>
  <c r="K111" i="3"/>
  <c r="K112" i="3"/>
  <c r="K113" i="3"/>
  <c r="K114" i="3"/>
  <c r="K117" i="3"/>
  <c r="K119" i="3"/>
  <c r="K121" i="3"/>
  <c r="K122" i="3"/>
  <c r="K123" i="3"/>
  <c r="K124" i="3"/>
  <c r="K125" i="3"/>
  <c r="K126" i="3"/>
  <c r="K128" i="3"/>
  <c r="K130" i="3"/>
  <c r="K131" i="3"/>
  <c r="K132" i="3"/>
  <c r="K135" i="3"/>
  <c r="K136" i="3"/>
  <c r="K137" i="3"/>
  <c r="K138" i="3"/>
  <c r="K139" i="3"/>
  <c r="K140" i="3"/>
  <c r="K141" i="3"/>
  <c r="K143" i="3"/>
  <c r="K144" i="3"/>
  <c r="K145" i="3"/>
  <c r="K146" i="3"/>
  <c r="K147" i="3"/>
  <c r="K149" i="3"/>
  <c r="K154" i="3"/>
  <c r="K155" i="3"/>
  <c r="K156" i="3"/>
  <c r="K15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O40" i="3" l="1"/>
  <c r="O38" i="3"/>
  <c r="O36" i="3"/>
  <c r="O32" i="3"/>
  <c r="O28" i="3"/>
  <c r="O24" i="3"/>
  <c r="O20" i="3"/>
  <c r="O16" i="3"/>
  <c r="O12" i="3"/>
  <c r="O41" i="3"/>
  <c r="O39" i="3"/>
  <c r="O37" i="3"/>
  <c r="O35" i="3"/>
  <c r="O33" i="3"/>
  <c r="O31" i="3"/>
  <c r="O29" i="3"/>
  <c r="O27" i="3"/>
  <c r="O21" i="3"/>
  <c r="O19" i="3"/>
  <c r="O17" i="3"/>
  <c r="O9" i="3"/>
  <c r="O34" i="3"/>
  <c r="O30" i="3"/>
  <c r="O26" i="3"/>
  <c r="O22" i="3"/>
  <c r="O18" i="3"/>
  <c r="O14" i="3"/>
  <c r="O10" i="3"/>
  <c r="I244" i="3"/>
  <c r="T53" i="3" l="1"/>
  <c r="G202" i="3"/>
  <c r="G203" i="3"/>
  <c r="G13" i="3" l="1"/>
  <c r="G14" i="3"/>
  <c r="G15" i="3"/>
  <c r="G16" i="3"/>
  <c r="G17" i="3"/>
  <c r="G18" i="3"/>
  <c r="G19" i="3"/>
  <c r="G20" i="3"/>
  <c r="G21" i="3"/>
  <c r="G22" i="3"/>
  <c r="G23" i="3"/>
  <c r="G24" i="3"/>
  <c r="G25" i="3"/>
  <c r="G26" i="3"/>
  <c r="G27" i="3"/>
  <c r="G28" i="3"/>
  <c r="G29" i="3"/>
  <c r="G30" i="3"/>
  <c r="G31" i="3"/>
  <c r="G32" i="3"/>
  <c r="G33" i="3"/>
  <c r="G34" i="3"/>
  <c r="G35" i="3"/>
  <c r="G36" i="3"/>
  <c r="G38" i="3"/>
  <c r="G39" i="3"/>
  <c r="G40" i="3"/>
  <c r="G42" i="3"/>
  <c r="G43" i="3"/>
  <c r="G44" i="3"/>
  <c r="G45" i="3"/>
  <c r="G46" i="3"/>
  <c r="G47" i="3"/>
  <c r="G48" i="3"/>
  <c r="G50" i="3"/>
  <c r="G52" i="3"/>
  <c r="G53" i="3"/>
  <c r="G54" i="3"/>
  <c r="G55" i="3"/>
  <c r="G56" i="3"/>
  <c r="G57" i="3"/>
  <c r="G58" i="3"/>
  <c r="G59" i="3"/>
  <c r="G60" i="3"/>
  <c r="G61" i="3"/>
  <c r="G62" i="3"/>
  <c r="G63" i="3"/>
  <c r="G64" i="3"/>
  <c r="G65" i="3"/>
  <c r="G66" i="3"/>
  <c r="G67" i="3"/>
  <c r="G68" i="3"/>
  <c r="G69" i="3"/>
  <c r="G70" i="3"/>
  <c r="G71" i="3"/>
  <c r="G72" i="3"/>
  <c r="G73" i="3"/>
  <c r="G74" i="3"/>
  <c r="G75" i="3"/>
  <c r="G76" i="3"/>
  <c r="G77" i="3"/>
  <c r="G79" i="3"/>
  <c r="G80" i="3"/>
  <c r="G81" i="3"/>
  <c r="G82" i="3"/>
  <c r="G83" i="3"/>
  <c r="G85" i="3"/>
  <c r="G86" i="3"/>
  <c r="G87" i="3"/>
  <c r="G88" i="3"/>
  <c r="G89" i="3"/>
  <c r="G90" i="3"/>
  <c r="G91" i="3"/>
  <c r="G92" i="3"/>
  <c r="G93" i="3"/>
  <c r="G94" i="3"/>
  <c r="G95" i="3"/>
  <c r="G96" i="3"/>
  <c r="G97" i="3"/>
  <c r="G98" i="3"/>
  <c r="G99" i="3"/>
  <c r="G100" i="3"/>
  <c r="G101" i="3"/>
  <c r="G102" i="3"/>
  <c r="G103" i="3"/>
  <c r="G104" i="3"/>
  <c r="G105" i="3"/>
  <c r="G106" i="3"/>
  <c r="G107" i="3"/>
  <c r="G108" i="3"/>
  <c r="G110" i="3"/>
  <c r="G111" i="3"/>
  <c r="G112" i="3"/>
  <c r="G114"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3" i="3"/>
  <c r="G144" i="3"/>
  <c r="G145" i="3"/>
  <c r="G146" i="3"/>
  <c r="G147" i="3"/>
  <c r="G148" i="3"/>
  <c r="G149" i="3"/>
  <c r="G150" i="3"/>
  <c r="G152" i="3"/>
  <c r="G154" i="3"/>
  <c r="G155" i="3"/>
  <c r="G156" i="3"/>
  <c r="G157" i="3"/>
  <c r="G158" i="3"/>
  <c r="G159" i="3"/>
  <c r="G164" i="3"/>
  <c r="J203" i="3" l="1"/>
  <c r="N203" i="3" s="1"/>
  <c r="I167" i="3"/>
  <c r="K167" i="3" s="1"/>
  <c r="J165" i="3"/>
  <c r="J166" i="3" s="1"/>
  <c r="I52" i="3"/>
  <c r="K52" i="3" s="1"/>
  <c r="I77" i="3"/>
  <c r="K77" i="3" s="1"/>
  <c r="I83" i="3"/>
  <c r="K83" i="3" s="1"/>
  <c r="I148" i="3"/>
  <c r="K148" i="3" s="1"/>
  <c r="I159" i="3"/>
  <c r="K159" i="3" s="1"/>
  <c r="I164" i="3"/>
  <c r="K164" i="3" s="1"/>
  <c r="J118" i="3"/>
  <c r="J49" i="3"/>
  <c r="I47" i="3"/>
  <c r="K47" i="3" s="1"/>
  <c r="I48" i="3"/>
  <c r="K48" i="3" s="1"/>
  <c r="J42" i="3"/>
  <c r="I166" i="3" l="1"/>
  <c r="L166" i="3"/>
  <c r="I165" i="3"/>
  <c r="G167" i="3"/>
  <c r="G168" i="3"/>
  <c r="G170" i="3"/>
  <c r="G171" i="3"/>
  <c r="G172" i="3"/>
  <c r="G173" i="3"/>
  <c r="G174" i="3"/>
  <c r="G175" i="3"/>
  <c r="G176" i="3"/>
  <c r="G179" i="3"/>
  <c r="G180" i="3"/>
  <c r="G181" i="3"/>
  <c r="G183" i="3"/>
  <c r="G184" i="3"/>
  <c r="G185" i="3"/>
  <c r="G188" i="3"/>
  <c r="G189" i="3"/>
  <c r="G190" i="3"/>
  <c r="G191" i="3"/>
  <c r="G192" i="3"/>
  <c r="G193" i="3"/>
  <c r="G194" i="3"/>
  <c r="G195" i="3"/>
  <c r="G196" i="3"/>
  <c r="G197" i="3"/>
  <c r="G198" i="3"/>
  <c r="G199" i="3"/>
  <c r="G200" i="3"/>
  <c r="G201" i="3"/>
  <c r="G204" i="3"/>
  <c r="G205" i="3"/>
  <c r="G206" i="3"/>
  <c r="G207" i="3"/>
  <c r="G208" i="3"/>
  <c r="G209" i="3"/>
  <c r="G210" i="3"/>
  <c r="G211" i="3"/>
  <c r="G212" i="3"/>
  <c r="G213" i="3"/>
  <c r="G214" i="3"/>
  <c r="G215" i="3"/>
  <c r="G216" i="3"/>
  <c r="G217" i="3"/>
  <c r="G218" i="3"/>
  <c r="G219" i="3"/>
  <c r="G220" i="3"/>
  <c r="G221" i="3"/>
  <c r="G222" i="3"/>
  <c r="G223" i="3"/>
  <c r="G225" i="3"/>
  <c r="G226" i="3"/>
  <c r="G227" i="3"/>
  <c r="G228" i="3"/>
  <c r="G229" i="3"/>
  <c r="G230" i="3"/>
  <c r="G231" i="3"/>
  <c r="G232" i="3"/>
  <c r="G233" i="3"/>
  <c r="G234" i="3"/>
  <c r="G235" i="3"/>
  <c r="G236" i="3"/>
  <c r="G237" i="3"/>
  <c r="G238" i="3"/>
  <c r="G239" i="3"/>
  <c r="G241" i="3"/>
  <c r="G242" i="3"/>
  <c r="F142" i="3"/>
  <c r="F49" i="3"/>
  <c r="I158" i="3"/>
  <c r="K158" i="3" s="1"/>
  <c r="H154" i="3"/>
  <c r="H150" i="3"/>
  <c r="I150" i="3" s="1"/>
  <c r="K150" i="3" s="1"/>
  <c r="H114" i="3"/>
  <c r="H82" i="3"/>
  <c r="H22" i="3"/>
  <c r="H8" i="3"/>
  <c r="H9" i="3"/>
  <c r="H10" i="3"/>
  <c r="H11" i="3"/>
  <c r="H12" i="3"/>
  <c r="H13" i="3"/>
  <c r="H14" i="3"/>
  <c r="H15" i="3"/>
  <c r="H16" i="3"/>
  <c r="H17" i="3"/>
  <c r="H18" i="3"/>
  <c r="H19" i="3"/>
  <c r="H20" i="3"/>
  <c r="H21" i="3"/>
  <c r="H23" i="3"/>
  <c r="H24" i="3"/>
  <c r="H25" i="3"/>
  <c r="H26" i="3"/>
  <c r="H27" i="3"/>
  <c r="H28" i="3"/>
  <c r="H29" i="3"/>
  <c r="H30" i="3"/>
  <c r="H31" i="3"/>
  <c r="H32" i="3"/>
  <c r="H33" i="3"/>
  <c r="H34" i="3"/>
  <c r="H35" i="3"/>
  <c r="H36" i="3"/>
  <c r="H37" i="3"/>
  <c r="H38" i="3"/>
  <c r="H39" i="3"/>
  <c r="H40" i="3"/>
  <c r="H43" i="3"/>
  <c r="H44" i="3"/>
  <c r="H45" i="3"/>
  <c r="H50" i="3"/>
  <c r="H53" i="3"/>
  <c r="H54" i="3"/>
  <c r="H55" i="3"/>
  <c r="H56" i="3"/>
  <c r="H58" i="3"/>
  <c r="H59" i="3"/>
  <c r="H60" i="3"/>
  <c r="H61" i="3"/>
  <c r="H62" i="3"/>
  <c r="H63" i="3"/>
  <c r="H64" i="3"/>
  <c r="H65" i="3"/>
  <c r="H66" i="3"/>
  <c r="H67" i="3"/>
  <c r="H68" i="3"/>
  <c r="H69" i="3"/>
  <c r="H70" i="3"/>
  <c r="H71" i="3"/>
  <c r="H72" i="3"/>
  <c r="H73" i="3"/>
  <c r="H74" i="3"/>
  <c r="H75" i="3"/>
  <c r="H76" i="3"/>
  <c r="H51" i="3"/>
  <c r="I51" i="3" s="1"/>
  <c r="H78" i="3"/>
  <c r="H79" i="3"/>
  <c r="I79" i="3" s="1"/>
  <c r="K79" i="3" s="1"/>
  <c r="H80" i="3"/>
  <c r="I80" i="3" s="1"/>
  <c r="K80" i="3" s="1"/>
  <c r="H81" i="3"/>
  <c r="H85" i="3"/>
  <c r="H86" i="3"/>
  <c r="H87" i="3"/>
  <c r="H88" i="3"/>
  <c r="H89" i="3"/>
  <c r="I89" i="3" s="1"/>
  <c r="K89" i="3" s="1"/>
  <c r="H90" i="3"/>
  <c r="H91" i="3"/>
  <c r="H92" i="3"/>
  <c r="H93" i="3"/>
  <c r="H94" i="3"/>
  <c r="H95" i="3"/>
  <c r="H96" i="3"/>
  <c r="H97" i="3"/>
  <c r="H98" i="3"/>
  <c r="H99" i="3"/>
  <c r="H100" i="3"/>
  <c r="H101" i="3"/>
  <c r="I101" i="3" s="1"/>
  <c r="K101" i="3" s="1"/>
  <c r="H103" i="3"/>
  <c r="H104" i="3"/>
  <c r="H105" i="3"/>
  <c r="H106" i="3"/>
  <c r="I106" i="3" s="1"/>
  <c r="K106" i="3" s="1"/>
  <c r="H107" i="3"/>
  <c r="I107" i="3" s="1"/>
  <c r="K107" i="3" s="1"/>
  <c r="H108" i="3"/>
  <c r="H109" i="3"/>
  <c r="I109" i="3" s="1"/>
  <c r="H110" i="3"/>
  <c r="I110" i="3" s="1"/>
  <c r="K110" i="3" s="1"/>
  <c r="H112" i="3"/>
  <c r="H115" i="3"/>
  <c r="H116" i="3"/>
  <c r="H84" i="3"/>
  <c r="I84" i="3" s="1"/>
  <c r="H119" i="3"/>
  <c r="H120" i="3"/>
  <c r="I120" i="3" s="1"/>
  <c r="K120" i="3" s="1"/>
  <c r="H121" i="3"/>
  <c r="H122" i="3"/>
  <c r="H123" i="3"/>
  <c r="H124" i="3"/>
  <c r="H125" i="3"/>
  <c r="H126" i="3"/>
  <c r="H127" i="3"/>
  <c r="I127" i="3" s="1"/>
  <c r="K127" i="3" s="1"/>
  <c r="H128" i="3"/>
  <c r="H129" i="3"/>
  <c r="I129" i="3" s="1"/>
  <c r="K129" i="3" s="1"/>
  <c r="H130" i="3"/>
  <c r="H131" i="3"/>
  <c r="H132" i="3"/>
  <c r="H133" i="3"/>
  <c r="I133" i="3" s="1"/>
  <c r="K133" i="3" s="1"/>
  <c r="H134" i="3"/>
  <c r="I134" i="3" s="1"/>
  <c r="K134" i="3" s="1"/>
  <c r="H135" i="3"/>
  <c r="H136" i="3"/>
  <c r="H137" i="3"/>
  <c r="H138" i="3"/>
  <c r="H139" i="3"/>
  <c r="H140" i="3"/>
  <c r="H141" i="3"/>
  <c r="H143" i="3"/>
  <c r="H144" i="3"/>
  <c r="H145" i="3"/>
  <c r="H146" i="3"/>
  <c r="H147" i="3"/>
  <c r="H149" i="3"/>
  <c r="J149" i="3" s="1"/>
  <c r="H151" i="3"/>
  <c r="H152" i="3"/>
  <c r="I152" i="3" s="1"/>
  <c r="K152" i="3" s="1"/>
  <c r="H153" i="3"/>
  <c r="I153" i="3" s="1"/>
  <c r="H155" i="3"/>
  <c r="H156" i="3"/>
  <c r="H157" i="3"/>
  <c r="H160" i="3"/>
  <c r="H161" i="3"/>
  <c r="H162" i="3"/>
  <c r="H163" i="3"/>
  <c r="H7" i="3"/>
  <c r="T51" i="3" l="1"/>
  <c r="H142" i="3"/>
  <c r="H49" i="3"/>
  <c r="H42" i="3"/>
  <c r="J142" i="3"/>
  <c r="I49" i="3"/>
  <c r="I41" i="3"/>
  <c r="E168" i="3"/>
  <c r="H168" i="3" s="1"/>
  <c r="J168" i="3" s="1"/>
  <c r="N168" i="3" s="1"/>
  <c r="E169" i="3"/>
  <c r="H169" i="3" s="1"/>
  <c r="J169" i="3" s="1"/>
  <c r="N169" i="3" s="1"/>
  <c r="E170" i="3"/>
  <c r="H170" i="3" s="1"/>
  <c r="J170" i="3" s="1"/>
  <c r="N170" i="3" s="1"/>
  <c r="E171" i="3"/>
  <c r="H171" i="3" s="1"/>
  <c r="E172" i="3"/>
  <c r="H172" i="3" s="1"/>
  <c r="J172" i="3" s="1"/>
  <c r="N172" i="3" s="1"/>
  <c r="E173" i="3"/>
  <c r="H173" i="3" s="1"/>
  <c r="J173" i="3" s="1"/>
  <c r="N173" i="3" s="1"/>
  <c r="E174" i="3"/>
  <c r="H174" i="3" s="1"/>
  <c r="J174" i="3" s="1"/>
  <c r="N174" i="3" s="1"/>
  <c r="E175" i="3"/>
  <c r="H175" i="3" s="1"/>
  <c r="J175" i="3" s="1"/>
  <c r="N175" i="3" s="1"/>
  <c r="E176" i="3"/>
  <c r="H176" i="3" s="1"/>
  <c r="J176" i="3" s="1"/>
  <c r="N176" i="3" s="1"/>
  <c r="E177" i="3"/>
  <c r="H177" i="3" s="1"/>
  <c r="J177" i="3" s="1"/>
  <c r="N177" i="3" s="1"/>
  <c r="E178" i="3"/>
  <c r="H178" i="3" s="1"/>
  <c r="J178" i="3" s="1"/>
  <c r="N178" i="3" s="1"/>
  <c r="E179" i="3"/>
  <c r="H179" i="3" s="1"/>
  <c r="J179" i="3" s="1"/>
  <c r="N179" i="3" s="1"/>
  <c r="E180" i="3"/>
  <c r="H180" i="3" s="1"/>
  <c r="J180" i="3" s="1"/>
  <c r="N180" i="3" s="1"/>
  <c r="E181" i="3"/>
  <c r="H181" i="3" s="1"/>
  <c r="J181" i="3" s="1"/>
  <c r="N181" i="3" s="1"/>
  <c r="E182" i="3"/>
  <c r="H182" i="3" s="1"/>
  <c r="J182" i="3" s="1"/>
  <c r="N182" i="3" s="1"/>
  <c r="E183" i="3"/>
  <c r="H183" i="3" s="1"/>
  <c r="J183" i="3" s="1"/>
  <c r="N183" i="3" s="1"/>
  <c r="E184" i="3"/>
  <c r="H184" i="3" s="1"/>
  <c r="J184" i="3" s="1"/>
  <c r="N184" i="3" s="1"/>
  <c r="E185" i="3"/>
  <c r="H185" i="3" s="1"/>
  <c r="J185" i="3" s="1"/>
  <c r="N185" i="3" s="1"/>
  <c r="E186" i="3"/>
  <c r="H186" i="3" s="1"/>
  <c r="J186" i="3" s="1"/>
  <c r="N186" i="3" s="1"/>
  <c r="E187" i="3"/>
  <c r="H187" i="3" s="1"/>
  <c r="J187" i="3" s="1"/>
  <c r="N187" i="3" s="1"/>
  <c r="E188" i="3"/>
  <c r="H188" i="3" s="1"/>
  <c r="J188" i="3" s="1"/>
  <c r="N188" i="3" s="1"/>
  <c r="E189" i="3"/>
  <c r="H189" i="3" s="1"/>
  <c r="J189" i="3" s="1"/>
  <c r="N189" i="3" s="1"/>
  <c r="E190" i="3"/>
  <c r="H190" i="3" s="1"/>
  <c r="J190" i="3" s="1"/>
  <c r="N190" i="3" s="1"/>
  <c r="E191" i="3"/>
  <c r="H191" i="3" s="1"/>
  <c r="J191" i="3" s="1"/>
  <c r="N191" i="3" s="1"/>
  <c r="E192" i="3"/>
  <c r="H192" i="3" s="1"/>
  <c r="J192" i="3" s="1"/>
  <c r="N192" i="3" s="1"/>
  <c r="E193" i="3"/>
  <c r="H193" i="3" s="1"/>
  <c r="J193" i="3" s="1"/>
  <c r="N193" i="3" s="1"/>
  <c r="E194" i="3"/>
  <c r="H194" i="3" s="1"/>
  <c r="J194" i="3" s="1"/>
  <c r="N194" i="3" s="1"/>
  <c r="E195" i="3"/>
  <c r="H195" i="3" s="1"/>
  <c r="J195" i="3" s="1"/>
  <c r="N195" i="3" s="1"/>
  <c r="E196" i="3"/>
  <c r="H196" i="3" s="1"/>
  <c r="J196" i="3" s="1"/>
  <c r="N196" i="3" s="1"/>
  <c r="E197" i="3"/>
  <c r="H197" i="3" s="1"/>
  <c r="J197" i="3" s="1"/>
  <c r="N197" i="3" s="1"/>
  <c r="E198" i="3"/>
  <c r="H198" i="3" s="1"/>
  <c r="J198" i="3" s="1"/>
  <c r="N198" i="3" s="1"/>
  <c r="E199" i="3"/>
  <c r="H199" i="3" s="1"/>
  <c r="J199" i="3" s="1"/>
  <c r="N199" i="3" s="1"/>
  <c r="E200" i="3"/>
  <c r="H200" i="3" s="1"/>
  <c r="J200" i="3" s="1"/>
  <c r="N200" i="3" s="1"/>
  <c r="E201" i="3"/>
  <c r="H201" i="3" s="1"/>
  <c r="J201" i="3" s="1"/>
  <c r="N201" i="3" s="1"/>
  <c r="E202" i="3"/>
  <c r="H202" i="3" s="1"/>
  <c r="J202" i="3" s="1"/>
  <c r="N202" i="3" s="1"/>
  <c r="E204" i="3"/>
  <c r="H204" i="3" s="1"/>
  <c r="J204" i="3" s="1"/>
  <c r="N204" i="3" s="1"/>
  <c r="E205" i="3"/>
  <c r="H205" i="3" s="1"/>
  <c r="J205" i="3" s="1"/>
  <c r="N205" i="3" s="1"/>
  <c r="E206" i="3"/>
  <c r="H206" i="3" s="1"/>
  <c r="J206" i="3" s="1"/>
  <c r="N206" i="3" s="1"/>
  <c r="E207" i="3"/>
  <c r="H207" i="3" s="1"/>
  <c r="J207" i="3" s="1"/>
  <c r="N207" i="3" s="1"/>
  <c r="E208" i="3"/>
  <c r="H208" i="3" s="1"/>
  <c r="J208" i="3" s="1"/>
  <c r="N208" i="3" s="1"/>
  <c r="E209" i="3"/>
  <c r="H209" i="3" s="1"/>
  <c r="J209" i="3" s="1"/>
  <c r="N209" i="3" s="1"/>
  <c r="E210" i="3"/>
  <c r="H210" i="3" s="1"/>
  <c r="J210" i="3" s="1"/>
  <c r="N210" i="3" s="1"/>
  <c r="E211" i="3"/>
  <c r="H211" i="3" s="1"/>
  <c r="J211" i="3" s="1"/>
  <c r="N211" i="3" s="1"/>
  <c r="E212" i="3"/>
  <c r="H212" i="3" s="1"/>
  <c r="J212" i="3" s="1"/>
  <c r="N212" i="3" s="1"/>
  <c r="E213" i="3"/>
  <c r="H213" i="3" s="1"/>
  <c r="J213" i="3" s="1"/>
  <c r="N213" i="3" s="1"/>
  <c r="E214" i="3"/>
  <c r="H214" i="3" s="1"/>
  <c r="J214" i="3" s="1"/>
  <c r="N214" i="3" s="1"/>
  <c r="E215" i="3"/>
  <c r="H215" i="3" s="1"/>
  <c r="J215" i="3" s="1"/>
  <c r="N215" i="3" s="1"/>
  <c r="E216" i="3"/>
  <c r="H216" i="3" s="1"/>
  <c r="J216" i="3" s="1"/>
  <c r="N216" i="3" s="1"/>
  <c r="E217" i="3"/>
  <c r="H217" i="3" s="1"/>
  <c r="J217" i="3" s="1"/>
  <c r="N217" i="3" s="1"/>
  <c r="E218" i="3"/>
  <c r="H218" i="3" s="1"/>
  <c r="J218" i="3" s="1"/>
  <c r="N218" i="3" s="1"/>
  <c r="E219" i="3"/>
  <c r="H219" i="3" s="1"/>
  <c r="J219" i="3" s="1"/>
  <c r="N219" i="3" s="1"/>
  <c r="E220" i="3"/>
  <c r="H220" i="3" s="1"/>
  <c r="J220" i="3" s="1"/>
  <c r="N220" i="3" s="1"/>
  <c r="E221" i="3"/>
  <c r="H221" i="3" s="1"/>
  <c r="J221" i="3" s="1"/>
  <c r="N221" i="3" s="1"/>
  <c r="E222" i="3"/>
  <c r="H222" i="3" s="1"/>
  <c r="J222" i="3" s="1"/>
  <c r="N222" i="3" s="1"/>
  <c r="E223" i="3"/>
  <c r="H223" i="3" s="1"/>
  <c r="J223" i="3" s="1"/>
  <c r="N223" i="3" s="1"/>
  <c r="E224" i="3"/>
  <c r="H224" i="3" s="1"/>
  <c r="J224" i="3" s="1"/>
  <c r="N224" i="3" s="1"/>
  <c r="E225" i="3"/>
  <c r="H225" i="3" s="1"/>
  <c r="J225" i="3" s="1"/>
  <c r="N225" i="3" s="1"/>
  <c r="E226" i="3"/>
  <c r="H226" i="3" s="1"/>
  <c r="J226" i="3" s="1"/>
  <c r="N226" i="3" s="1"/>
  <c r="E227" i="3"/>
  <c r="H227" i="3" s="1"/>
  <c r="J227" i="3" s="1"/>
  <c r="N227" i="3" s="1"/>
  <c r="E228" i="3"/>
  <c r="H228" i="3" s="1"/>
  <c r="J228" i="3" s="1"/>
  <c r="N228" i="3" s="1"/>
  <c r="E229" i="3"/>
  <c r="H229" i="3" s="1"/>
  <c r="J229" i="3" s="1"/>
  <c r="N229" i="3" s="1"/>
  <c r="E230" i="3"/>
  <c r="H230" i="3" s="1"/>
  <c r="J230" i="3" s="1"/>
  <c r="N230" i="3" s="1"/>
  <c r="E231" i="3"/>
  <c r="H231" i="3" s="1"/>
  <c r="J231" i="3" s="1"/>
  <c r="N231" i="3" s="1"/>
  <c r="E232" i="3"/>
  <c r="H232" i="3" s="1"/>
  <c r="J232" i="3" s="1"/>
  <c r="N232" i="3" s="1"/>
  <c r="E233" i="3"/>
  <c r="H233" i="3" s="1"/>
  <c r="J233" i="3" s="1"/>
  <c r="N233" i="3" s="1"/>
  <c r="E234" i="3"/>
  <c r="H234" i="3" s="1"/>
  <c r="J234" i="3" s="1"/>
  <c r="N234" i="3" s="1"/>
  <c r="E235" i="3"/>
  <c r="H235" i="3" s="1"/>
  <c r="J235" i="3" s="1"/>
  <c r="N235" i="3" s="1"/>
  <c r="E236" i="3"/>
  <c r="H236" i="3" s="1"/>
  <c r="J236" i="3" s="1"/>
  <c r="N236" i="3" s="1"/>
  <c r="E237" i="3"/>
  <c r="H237" i="3" s="1"/>
  <c r="J237" i="3" s="1"/>
  <c r="N237" i="3" s="1"/>
  <c r="E238" i="3"/>
  <c r="H238" i="3" s="1"/>
  <c r="J238" i="3" s="1"/>
  <c r="N238" i="3" s="1"/>
  <c r="E239" i="3"/>
  <c r="H239" i="3" s="1"/>
  <c r="J239" i="3" s="1"/>
  <c r="N239" i="3" s="1"/>
  <c r="E240" i="3"/>
  <c r="H240" i="3" s="1"/>
  <c r="J240" i="3" s="1"/>
  <c r="N240" i="3" s="1"/>
  <c r="E241" i="3"/>
  <c r="H241" i="3" s="1"/>
  <c r="J241" i="3" s="1"/>
  <c r="N241" i="3" s="1"/>
  <c r="E242" i="3"/>
  <c r="H242" i="3" s="1"/>
  <c r="J242" i="3" s="1"/>
  <c r="N242" i="3" s="1"/>
  <c r="E167" i="3"/>
  <c r="D51" i="3"/>
  <c r="D78" i="3"/>
  <c r="D109" i="3"/>
  <c r="D115" i="3"/>
  <c r="D116" i="3"/>
  <c r="D84" i="3"/>
  <c r="D151" i="3"/>
  <c r="D153" i="3"/>
  <c r="D160" i="3"/>
  <c r="D161" i="3"/>
  <c r="D162" i="3"/>
  <c r="D163" i="3"/>
  <c r="D41" i="3"/>
  <c r="E142" i="3"/>
  <c r="O241" i="3" l="1"/>
  <c r="O239" i="3"/>
  <c r="O237" i="3"/>
  <c r="O235" i="3"/>
  <c r="O233" i="3"/>
  <c r="O231" i="3"/>
  <c r="O229" i="3"/>
  <c r="O227" i="3"/>
  <c r="O225" i="3"/>
  <c r="O223" i="3"/>
  <c r="O221" i="3"/>
  <c r="O219" i="3"/>
  <c r="O217" i="3"/>
  <c r="O215" i="3"/>
  <c r="O213" i="3"/>
  <c r="O211" i="3"/>
  <c r="O209" i="3"/>
  <c r="O207" i="3"/>
  <c r="O205" i="3"/>
  <c r="O202" i="3"/>
  <c r="O200" i="3"/>
  <c r="O198" i="3"/>
  <c r="O196" i="3"/>
  <c r="O194" i="3"/>
  <c r="O192" i="3"/>
  <c r="O190" i="3"/>
  <c r="O188" i="3"/>
  <c r="O186" i="3"/>
  <c r="O184" i="3"/>
  <c r="O182" i="3"/>
  <c r="O180" i="3"/>
  <c r="O178" i="3"/>
  <c r="O176" i="3"/>
  <c r="O174" i="3"/>
  <c r="O172" i="3"/>
  <c r="O170" i="3"/>
  <c r="O168" i="3"/>
  <c r="G41" i="3"/>
  <c r="K41" i="3"/>
  <c r="O242" i="3"/>
  <c r="O240" i="3"/>
  <c r="O238" i="3"/>
  <c r="O236" i="3"/>
  <c r="O234" i="3"/>
  <c r="O232" i="3"/>
  <c r="O230" i="3"/>
  <c r="O228" i="3"/>
  <c r="O226" i="3"/>
  <c r="O224" i="3"/>
  <c r="O222" i="3"/>
  <c r="O220" i="3"/>
  <c r="O218" i="3"/>
  <c r="O216" i="3"/>
  <c r="O214" i="3"/>
  <c r="O212" i="3"/>
  <c r="O210" i="3"/>
  <c r="O208" i="3"/>
  <c r="O206" i="3"/>
  <c r="O204" i="3"/>
  <c r="O201" i="3"/>
  <c r="O199" i="3"/>
  <c r="O197" i="3"/>
  <c r="O195" i="3"/>
  <c r="O193" i="3"/>
  <c r="O191" i="3"/>
  <c r="O189" i="3"/>
  <c r="O187" i="3"/>
  <c r="O185" i="3"/>
  <c r="O183" i="3"/>
  <c r="O181" i="3"/>
  <c r="O179" i="3"/>
  <c r="O177" i="3"/>
  <c r="O175" i="3"/>
  <c r="O173" i="3"/>
  <c r="O169" i="3"/>
  <c r="G163" i="3"/>
  <c r="K163" i="3"/>
  <c r="G161" i="3"/>
  <c r="K161" i="3"/>
  <c r="G153" i="3"/>
  <c r="K153" i="3"/>
  <c r="G84" i="3"/>
  <c r="K84" i="3"/>
  <c r="G115" i="3"/>
  <c r="K115" i="3"/>
  <c r="G78" i="3"/>
  <c r="K78" i="3"/>
  <c r="G162" i="3"/>
  <c r="K162" i="3"/>
  <c r="G160" i="3"/>
  <c r="K160" i="3"/>
  <c r="G151" i="3"/>
  <c r="K151" i="3"/>
  <c r="G116" i="3"/>
  <c r="K116" i="3"/>
  <c r="G109" i="3"/>
  <c r="K109" i="3"/>
  <c r="G51" i="3"/>
  <c r="K51" i="3"/>
  <c r="J171" i="3"/>
  <c r="N171" i="3" s="1"/>
  <c r="I142" i="3"/>
  <c r="R242" i="3"/>
  <c r="Q241" i="3"/>
  <c r="Q240" i="3"/>
  <c r="R240" i="3"/>
  <c r="Q239" i="3"/>
  <c r="R238" i="3"/>
  <c r="Q237" i="3"/>
  <c r="R236" i="3"/>
  <c r="Q235" i="3"/>
  <c r="Q234" i="3"/>
  <c r="R234" i="3"/>
  <c r="Q233" i="3"/>
  <c r="R232" i="3"/>
  <c r="Q231" i="3"/>
  <c r="Q230" i="3"/>
  <c r="R230" i="3"/>
  <c r="Q229" i="3"/>
  <c r="R228" i="3"/>
  <c r="Q227" i="3"/>
  <c r="Q226" i="3"/>
  <c r="R226" i="3"/>
  <c r="Q225" i="3"/>
  <c r="R224" i="3"/>
  <c r="Q223" i="3"/>
  <c r="R222" i="3"/>
  <c r="Q221" i="3"/>
  <c r="Q220" i="3"/>
  <c r="R220" i="3"/>
  <c r="Q219" i="3"/>
  <c r="R218" i="3"/>
  <c r="Q217" i="3"/>
  <c r="Q216" i="3"/>
  <c r="R216" i="3"/>
  <c r="Q215" i="3"/>
  <c r="R214" i="3"/>
  <c r="Q213" i="3"/>
  <c r="Q212" i="3"/>
  <c r="R212" i="3"/>
  <c r="Q211" i="3"/>
  <c r="R210" i="3"/>
  <c r="Q209" i="3"/>
  <c r="Q208" i="3"/>
  <c r="R208" i="3"/>
  <c r="Q207" i="3"/>
  <c r="R206" i="3"/>
  <c r="Q205" i="3"/>
  <c r="Q204" i="3"/>
  <c r="R204" i="3"/>
  <c r="Q202" i="3"/>
  <c r="R201" i="3"/>
  <c r="Q200" i="3"/>
  <c r="Q199" i="3"/>
  <c r="R199" i="3"/>
  <c r="Q198" i="3"/>
  <c r="R197" i="3"/>
  <c r="Q196" i="3"/>
  <c r="Q195" i="3"/>
  <c r="R195" i="3"/>
  <c r="Q194" i="3"/>
  <c r="R193" i="3"/>
  <c r="Q192" i="3"/>
  <c r="Q191" i="3"/>
  <c r="R191" i="3"/>
  <c r="Q190" i="3"/>
  <c r="R189" i="3"/>
  <c r="Q188" i="3"/>
  <c r="R187" i="3"/>
  <c r="Q186" i="3"/>
  <c r="Q185" i="3"/>
  <c r="R185" i="3"/>
  <c r="Q184" i="3"/>
  <c r="R183" i="3"/>
  <c r="Q182" i="3"/>
  <c r="Q181" i="3"/>
  <c r="R181" i="3"/>
  <c r="Q180" i="3"/>
  <c r="R179" i="3"/>
  <c r="Q178" i="3"/>
  <c r="R177" i="3"/>
  <c r="Q176" i="3"/>
  <c r="Q175" i="3"/>
  <c r="R174" i="3"/>
  <c r="Q173" i="3"/>
  <c r="R172" i="3"/>
  <c r="Q171" i="3"/>
  <c r="R170" i="3"/>
  <c r="Q169" i="3"/>
  <c r="R168" i="3"/>
  <c r="R167" i="3"/>
  <c r="Q167" i="3"/>
  <c r="R166" i="3"/>
  <c r="Q166" i="3"/>
  <c r="R165" i="3"/>
  <c r="Q165" i="3"/>
  <c r="Q163" i="3"/>
  <c r="R162" i="3"/>
  <c r="Q162" i="3"/>
  <c r="Q161" i="3"/>
  <c r="R155" i="3"/>
  <c r="Q155" i="3"/>
  <c r="Q153" i="3"/>
  <c r="R152" i="3"/>
  <c r="Q152" i="3"/>
  <c r="Q151" i="3"/>
  <c r="R149" i="3"/>
  <c r="Q149" i="3"/>
  <c r="R147" i="3"/>
  <c r="Q147" i="3"/>
  <c r="R146" i="3"/>
  <c r="Q146" i="3"/>
  <c r="R144" i="3"/>
  <c r="Q144" i="3"/>
  <c r="R143" i="3"/>
  <c r="Q143" i="3"/>
  <c r="R142" i="3"/>
  <c r="C142" i="3"/>
  <c r="R141" i="3"/>
  <c r="Q141" i="3"/>
  <c r="R140" i="3"/>
  <c r="Q140" i="3"/>
  <c r="R138" i="3"/>
  <c r="Q138" i="3"/>
  <c r="R137" i="3"/>
  <c r="Q137" i="3"/>
  <c r="R136" i="3"/>
  <c r="Q136" i="3"/>
  <c r="R135" i="3"/>
  <c r="Q135" i="3"/>
  <c r="R134" i="3"/>
  <c r="Q134" i="3"/>
  <c r="R133" i="3"/>
  <c r="Q133" i="3"/>
  <c r="R132" i="3"/>
  <c r="Q132" i="3"/>
  <c r="R131" i="3"/>
  <c r="Q131" i="3"/>
  <c r="R130" i="3"/>
  <c r="Q130" i="3"/>
  <c r="R129" i="3"/>
  <c r="Q129" i="3"/>
  <c r="R128" i="3"/>
  <c r="Q128" i="3"/>
  <c r="R127" i="3"/>
  <c r="Q127" i="3"/>
  <c r="R126" i="3"/>
  <c r="Q126" i="3"/>
  <c r="R125" i="3"/>
  <c r="Q125" i="3"/>
  <c r="R124" i="3"/>
  <c r="Q124" i="3"/>
  <c r="R123" i="3"/>
  <c r="Q123" i="3"/>
  <c r="R122" i="3"/>
  <c r="Q122" i="3"/>
  <c r="R121" i="3"/>
  <c r="Q121" i="3"/>
  <c r="R120" i="3"/>
  <c r="Q120" i="3"/>
  <c r="R119" i="3"/>
  <c r="Q119" i="3"/>
  <c r="E118" i="3"/>
  <c r="C118" i="3"/>
  <c r="R109" i="3"/>
  <c r="Q109" i="3"/>
  <c r="Q107" i="3"/>
  <c r="R106" i="3"/>
  <c r="Q106" i="3"/>
  <c r="R105" i="3"/>
  <c r="Q105" i="3"/>
  <c r="R104" i="3"/>
  <c r="Q104" i="3"/>
  <c r="R103" i="3"/>
  <c r="Q103" i="3"/>
  <c r="R102" i="3"/>
  <c r="Q102" i="3"/>
  <c r="R101" i="3"/>
  <c r="Q101" i="3"/>
  <c r="R100" i="3"/>
  <c r="Q100" i="3"/>
  <c r="R99" i="3"/>
  <c r="Q99" i="3"/>
  <c r="R95" i="3"/>
  <c r="Q95" i="3"/>
  <c r="R94" i="3"/>
  <c r="Q94" i="3"/>
  <c r="R93" i="3"/>
  <c r="Q93" i="3"/>
  <c r="R92" i="3"/>
  <c r="Q92" i="3"/>
  <c r="R91" i="3"/>
  <c r="Q91" i="3"/>
  <c r="R90" i="3"/>
  <c r="Q90" i="3"/>
  <c r="R85" i="3"/>
  <c r="Q85" i="3"/>
  <c r="Q78" i="3"/>
  <c r="R71" i="3"/>
  <c r="Q71" i="3"/>
  <c r="R53" i="3"/>
  <c r="Q53" i="3"/>
  <c r="C49" i="3"/>
  <c r="R45" i="3"/>
  <c r="Q45" i="3"/>
  <c r="R44" i="3"/>
  <c r="Q44" i="3"/>
  <c r="R43" i="3"/>
  <c r="Q43" i="3"/>
  <c r="E42" i="3"/>
  <c r="C42" i="3"/>
  <c r="R41" i="3"/>
  <c r="Q41" i="3"/>
  <c r="R40" i="3"/>
  <c r="Q40" i="3"/>
  <c r="R39" i="3"/>
  <c r="Q39" i="3"/>
  <c r="R38" i="3"/>
  <c r="Q38" i="3"/>
  <c r="R37" i="3"/>
  <c r="Q37" i="3"/>
  <c r="D37" i="3"/>
  <c r="R36" i="3"/>
  <c r="Q36" i="3"/>
  <c r="R35" i="3"/>
  <c r="Q35" i="3"/>
  <c r="R34" i="3"/>
  <c r="Q34" i="3"/>
  <c r="R33" i="3"/>
  <c r="Q33" i="3"/>
  <c r="R32" i="3"/>
  <c r="Q32" i="3"/>
  <c r="R31" i="3"/>
  <c r="Q31" i="3"/>
  <c r="R30" i="3"/>
  <c r="Q30" i="3"/>
  <c r="R29" i="3"/>
  <c r="Q29" i="3"/>
  <c r="R28" i="3"/>
  <c r="Q28" i="3"/>
  <c r="R27" i="3"/>
  <c r="Q27" i="3"/>
  <c r="R26" i="3"/>
  <c r="Q26" i="3"/>
  <c r="R25" i="3"/>
  <c r="Q25" i="3"/>
  <c r="C25" i="3"/>
  <c r="R24" i="3"/>
  <c r="Q24" i="3"/>
  <c r="R23" i="3"/>
  <c r="Q23" i="3"/>
  <c r="R22" i="3"/>
  <c r="Q22" i="3"/>
  <c r="R21" i="3"/>
  <c r="Q21" i="3"/>
  <c r="R20" i="3"/>
  <c r="Q20" i="3"/>
  <c r="R19" i="3"/>
  <c r="Q19" i="3"/>
  <c r="R18" i="3"/>
  <c r="Q18" i="3"/>
  <c r="R17" i="3"/>
  <c r="Q17" i="3"/>
  <c r="R16" i="3"/>
  <c r="Q16" i="3"/>
  <c r="R15" i="3"/>
  <c r="Q15" i="3"/>
  <c r="C15" i="3"/>
  <c r="R14" i="3"/>
  <c r="Q14" i="3"/>
  <c r="R13" i="3"/>
  <c r="Q13" i="3"/>
  <c r="C13" i="3"/>
  <c r="R12" i="3"/>
  <c r="Q12" i="3"/>
  <c r="D12" i="3"/>
  <c r="R11" i="3"/>
  <c r="Q11" i="3"/>
  <c r="C11" i="3"/>
  <c r="R10" i="3"/>
  <c r="Q10" i="3"/>
  <c r="D10" i="3"/>
  <c r="R9" i="3"/>
  <c r="Q9" i="3"/>
  <c r="D9" i="3"/>
  <c r="R8" i="3"/>
  <c r="Q8" i="3"/>
  <c r="C8" i="3"/>
  <c r="R7" i="3"/>
  <c r="Q7" i="3"/>
  <c r="O15" i="3" l="1"/>
  <c r="O118" i="3"/>
  <c r="O142" i="3"/>
  <c r="O8" i="3"/>
  <c r="O11" i="3"/>
  <c r="O13" i="3"/>
  <c r="O25" i="3"/>
  <c r="O42" i="3"/>
  <c r="O49" i="3"/>
  <c r="O171" i="3"/>
  <c r="G9" i="3"/>
  <c r="K9" i="3"/>
  <c r="G10" i="3"/>
  <c r="K10" i="3"/>
  <c r="G12" i="3"/>
  <c r="K12" i="3"/>
  <c r="G37" i="3"/>
  <c r="K37" i="3"/>
  <c r="D11" i="3"/>
  <c r="C23" i="3"/>
  <c r="D8" i="3"/>
  <c r="I42" i="3"/>
  <c r="K42" i="3" s="1"/>
  <c r="D142" i="3"/>
  <c r="R118" i="3"/>
  <c r="H118" i="3"/>
  <c r="R107" i="3"/>
  <c r="Q168" i="3"/>
  <c r="R171" i="3"/>
  <c r="Q172" i="3"/>
  <c r="R173" i="3"/>
  <c r="Q174" i="3"/>
  <c r="Q179" i="3"/>
  <c r="Q183" i="3"/>
  <c r="Q189" i="3"/>
  <c r="Q193" i="3"/>
  <c r="Q197" i="3"/>
  <c r="Q201" i="3"/>
  <c r="Q206" i="3"/>
  <c r="Q210" i="3"/>
  <c r="Q214" i="3"/>
  <c r="Q218" i="3"/>
  <c r="Q222" i="3"/>
  <c r="Q228" i="3"/>
  <c r="Q232" i="3"/>
  <c r="Q236" i="3"/>
  <c r="Q242" i="3"/>
  <c r="Q42" i="3"/>
  <c r="Q118" i="3"/>
  <c r="Q187" i="3"/>
  <c r="Q224" i="3"/>
  <c r="Q238" i="3"/>
  <c r="Q177" i="3"/>
  <c r="R169" i="3"/>
  <c r="Q170" i="3"/>
  <c r="Q142" i="3"/>
  <c r="R42" i="3"/>
  <c r="R176" i="3"/>
  <c r="R178" i="3"/>
  <c r="R180" i="3"/>
  <c r="R182" i="3"/>
  <c r="R184" i="3"/>
  <c r="R186" i="3"/>
  <c r="R188" i="3"/>
  <c r="R190" i="3"/>
  <c r="R192" i="3"/>
  <c r="R194" i="3"/>
  <c r="R196" i="3"/>
  <c r="R198" i="3"/>
  <c r="R200" i="3"/>
  <c r="R202" i="3"/>
  <c r="R205" i="3"/>
  <c r="R207" i="3"/>
  <c r="R209" i="3"/>
  <c r="R211" i="3"/>
  <c r="R213" i="3"/>
  <c r="R215" i="3"/>
  <c r="R217" i="3"/>
  <c r="R219" i="3"/>
  <c r="R221" i="3"/>
  <c r="R223" i="3"/>
  <c r="R225" i="3"/>
  <c r="R227" i="3"/>
  <c r="R229" i="3"/>
  <c r="R231" i="3"/>
  <c r="R233" i="3"/>
  <c r="R235" i="3"/>
  <c r="R237" i="3"/>
  <c r="R239" i="3"/>
  <c r="R241" i="3"/>
  <c r="O23" i="3" l="1"/>
  <c r="G142" i="3"/>
  <c r="K142" i="3"/>
  <c r="G8" i="3"/>
  <c r="K8" i="3"/>
  <c r="G11" i="3"/>
  <c r="K11" i="3"/>
  <c r="C7" i="3"/>
  <c r="I118" i="3"/>
  <c r="K118" i="3" s="1"/>
  <c r="C165" i="3"/>
  <c r="O165" i="3" l="1"/>
  <c r="O7" i="3"/>
  <c r="D7" i="3"/>
  <c r="D165" i="3"/>
  <c r="C166" i="3"/>
  <c r="F166" i="3" l="1"/>
  <c r="G165" i="3"/>
  <c r="K165" i="3"/>
  <c r="G7" i="3"/>
  <c r="K7" i="3"/>
  <c r="D166" i="3"/>
  <c r="G166" i="3" l="1"/>
  <c r="K166" i="3"/>
  <c r="R55" i="3"/>
  <c r="Q55" i="3"/>
  <c r="Q56" i="3"/>
  <c r="R56" i="3"/>
  <c r="R57" i="3"/>
  <c r="Q57" i="3"/>
  <c r="Q58" i="3"/>
  <c r="R58" i="3"/>
  <c r="R59" i="3"/>
  <c r="Q59" i="3"/>
  <c r="Q60" i="3"/>
  <c r="R60" i="3"/>
  <c r="Q61" i="3"/>
  <c r="R61" i="3"/>
  <c r="Q62" i="3"/>
  <c r="R62" i="3"/>
  <c r="Q63" i="3"/>
  <c r="R63" i="3"/>
  <c r="Q64" i="3"/>
  <c r="R64" i="3"/>
  <c r="R67" i="3"/>
  <c r="Q67" i="3"/>
  <c r="R68" i="3"/>
  <c r="Q68" i="3"/>
  <c r="Q72" i="3"/>
  <c r="R72" i="3"/>
  <c r="E49" i="3"/>
  <c r="D49" i="3" l="1"/>
  <c r="R49" i="3"/>
  <c r="Q49" i="3"/>
  <c r="G49" i="3" l="1"/>
  <c r="K49" i="3"/>
</calcChain>
</file>

<file path=xl/sharedStrings.xml><?xml version="1.0" encoding="utf-8"?>
<sst xmlns="http://schemas.openxmlformats.org/spreadsheetml/2006/main" count="278" uniqueCount="277">
  <si>
    <t xml:space="preserve">Наименование </t>
  </si>
  <si>
    <t>НАЛОГОВЫЕ И НЕНАЛОГОВЫЕ ДОХОДЫ</t>
  </si>
  <si>
    <t>НАЛОГИ НА ПРИБЫЛЬ, ДОХОДЫ</t>
  </si>
  <si>
    <t>Налог на доходы физических лиц</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</si>
  <si>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</si>
  <si>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</si>
  <si>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НА СОВОКУПНЫЙ ДОХОД</t>
  </si>
  <si>
    <t>Налог, взимаемый в связи с применением упрощённой системы налогообложения</t>
  </si>
  <si>
    <t>НАЛОГИ НА ИМУЩЕСТВО</t>
  </si>
  <si>
    <t>Налог на имущество организаций</t>
  </si>
  <si>
    <t>Транспортный налог</t>
  </si>
  <si>
    <t>НАЛОГИ, СБОРЫ И РЕГУЛЯРНЫЕ ПЛАТЕЖИ ЗА ПОЛЬЗОВАНИЕ ПРИРОДНЫМИ РЕСУРСАМИ</t>
  </si>
  <si>
    <t>Сбор за пользование объектами животного мира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</si>
  <si>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</si>
  <si>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</si>
  <si>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Плата за негативное воздействие на окружающую среду</t>
  </si>
  <si>
    <t>Плата за использование лесов</t>
  </si>
  <si>
    <t>ДОХОДЫ ОТ ПРОДАЖИ МАТЕРИАЛЬНЫХ И НЕМАТЕРИАЛЬНЫХ АКТИВОВ</t>
  </si>
  <si>
    <t>БЕЗВОЗМЕЗДНЫЕ ПОСТУПЛЕНИЯ</t>
  </si>
  <si>
    <t>Дотации бюджетам субъектов Российской Федерации на выравнивание бюджетной обеспеченности</t>
  </si>
  <si>
    <t>Субвенции бюджетам субъектов Российской Федерации на оплату жилищно-коммунальных услуг отдельным категориям граждан</t>
  </si>
  <si>
    <t>ИТОГО ДОХОДОВ</t>
  </si>
  <si>
    <t>Субвенции бюджетам субъектов Российской Федерации на осуществление первичного воинского учёта на территориях, где отсутствуют военные комиссариаты</t>
  </si>
  <si>
    <t>ГОСУДАРСТВЕННАЯ ПОШЛИНА</t>
  </si>
  <si>
    <t>ШТРАФЫ, САНКЦИИ, ВОЗМЕЩЕНИЕ УЩЕРБА</t>
  </si>
  <si>
    <t xml:space="preserve">Проценты, полученные от предоставления бюджетных кредитов внутри страны за счёт средств бюджетов субъектов Российской Федерации </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</si>
  <si>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</si>
  <si>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Налог на игорный бизнес</t>
  </si>
  <si>
    <t>АДМИНИСТРАТИВНЫЕ ПЛАТЕЖИ И СБОРЫ</t>
  </si>
  <si>
    <t>ДОХОДЫ ОТ ОКАЗАНИЯ ПЛАТНЫХ УСЛУГ (РАБОТ) И КОМПЕНСАЦИИ ЗАТРАТ ГОСУДАРСТВА</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</si>
  <si>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</si>
  <si>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при всех формах устройства детей, лишённых родительского попечения, в семью</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</si>
  <si>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</si>
  <si>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</si>
  <si>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ребёнка военнослужащего, проходящего военную службу по призыву</t>
  </si>
  <si>
    <t>Субвенции бюджетам субъектов Российской Федерации на осуществление отдельных полномочий в области лесных отношений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</si>
  <si>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</si>
  <si>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составляющего казну субъекта Российской Федерации (за исключением земельных участков)</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</si>
  <si>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</si>
  <si>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Платежи при пользовании недрами</t>
  </si>
  <si>
    <t>Налог на прибыль организаций</t>
  </si>
  <si>
    <t>тыс. руб.</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</si>
  <si>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</si>
  <si>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</si>
  <si>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</si>
  <si>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</si>
  <si>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реализацию мероприятий, предусмотренных региональной программой переселения, включённой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</si>
  <si>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отдельных полномочий в области водных отношений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</si>
  <si>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</si>
  <si>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</si>
  <si>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творческой деятельности и техническое оснащение детских и кукольных театров</t>
  </si>
  <si>
    <t xml:space="preserve">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24 ноября 1995 года №181-ФЗ «О социальной защите инвалидов в Российской Федерации» </t>
  </si>
  <si>
    <t>Субсидии бюджетам субъектов Российской Федерации на обеспечение развития и укрепления материально-технической базы домов культуры в населённых пунктах с числом жителей до 50 тысяч человек</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</si>
  <si>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</si>
  <si>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населённых пунктах с численностью населения до 300 тысяч человек</t>
  </si>
  <si>
    <t>Субсидии бюджетам субъектов Российской Федерации на реализацию мероприятий по обеспечению жильём молодых семей</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</si>
  <si>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</si>
  <si>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</si>
  <si>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Доходы от эксплуатации и использования имущества автомобильных дорог, находящихся в собственности субъектов Российской Федерации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</si>
  <si>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</si>
  <si>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</si>
  <si>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закупку авиационных работ органами государственной власти субъектов Российской Федерации для оказания медицинской помощи</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</si>
  <si>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</si>
  <si>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ЗАДОЛЖЕННОСТЬ И ПЕРЕРАСЧЕТЫ ПО ОТМЕНЕННЫМ НАЛОГАМ, СБОРАМ И ИНЫМ ОБЯЗАТЕЛЬНЫМ ПЛАТЕЖАМ</t>
  </si>
  <si>
    <t xml:space="preserve">Субсидии бюджетам субъектов Российской Федерации на реализацию мероприятий государственной программы Российской Федерации «Доступная среда» </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</si>
  <si>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</si>
  <si>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</si>
  <si>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</si>
  <si>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</si>
  <si>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</si>
  <si>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создание центров цифрового образования детей</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</si>
  <si>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</si>
  <si>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</si>
  <si>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обустройство и восстановление воинских захоронений, находящихся в государственной собственности</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</si>
  <si>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</si>
  <si>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модернизацию театров юного зрителя и театров кукол</t>
  </si>
  <si>
    <t xml:space="preserve">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 </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</si>
  <si>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</si>
  <si>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</si>
  <si>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Субсидия бюджетам субъектов Российской Федерации на поддержку отрасли культуры</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</si>
  <si>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</si>
  <si>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Субвенции бюджетам субъектов Российской Федерации на улучшение экологического состояния гидрографической сети</t>
  </si>
  <si>
    <t xml:space="preserve">Субвенции бюджетам субъектов Российской Федерации на осуществление полномочий по обеспечению жильём отдельных категорий граждан, установленных Федеральным законом от 12 января 1995 года № 5-ФЗ «О ветеранах» </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</si>
  <si>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</si>
  <si>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</si>
  <si>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</si>
  <si>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</si>
  <si>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</si>
  <si>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</si>
  <si>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проведение Всероссийской переписи населения 2020 года</t>
  </si>
  <si>
    <t>Субвенции бюджетам субъектов Российской Федерации на осуществление ежемесячной выплаты в связи с рождением (усыновлением) первого ребёнка</t>
  </si>
  <si>
    <t>Единая субвенция бюджетам субъектов Российской Федерации и бюджету г.Байконура</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</si>
  <si>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</si>
  <si>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</si>
  <si>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</si>
  <si>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 xml:space="preserve">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«Повышение производительности труда и поддержка занятости» </t>
  </si>
  <si>
    <t xml:space="preserve">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 </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</si>
  <si>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</si>
  <si>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</si>
  <si>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Субсидии бюджетам субъектов Российской Федерации на создание системы поддержки фермеров и развитие сельской кооперации </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</si>
  <si>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</si>
  <si>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</si>
  <si>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Дотации бюджетам субъектов Российской Федерации на поддержку мер по обеспечению сбалансированности бюджетов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</si>
  <si>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</si>
  <si>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</si>
  <si>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ребёнка или последующих детей до достижения ребёнком возраста трёх лет</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</si>
  <si>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населённые пункты, либо рабочие посёлки, либо посёлки городского типа, либо города с населением до 50 тыс. человек</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</si>
  <si>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</si>
  <si>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ключевых центров развития детей</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</si>
  <si>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</si>
  <si>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</si>
  <si>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 xml:space="preserve">Субсидии бюджетам субъектов Российской Федерации на повышение эффективности службы занятости </t>
  </si>
  <si>
    <t>Субсидии бюджетам субъектов Российской Федерации на организацию профессионального обучения и дополнительного профессионального образования граждан в возрасте 50-ти лет и старше</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</si>
  <si>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включёной в базовую программу обязательного медицинского страхования</t>
  </si>
  <si>
    <t>Субсидии бюджетам субъектов Российской Федерации на переобучение и повышение квалификации женщин в период отпуска по уходу за ребёнком в возрасте до трёх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</si>
  <si>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реализацию мероприятий в сфере реабилитации и абилитации инвалидов</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</si>
  <si>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</si>
  <si>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переобучение, повышение квалификации работников предприятий в целях поддержки занятости и повышения эффективности рынка труда</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</si>
  <si>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</si>
  <si>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</si>
  <si>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муниципальной собственности</t>
  </si>
  <si>
    <t xml:space="preserve">Субсидии бюджетам субъектов Российской Федерации на поддержку мероприятий по развитию заправочной инфраструктуры компримированного природного газа </t>
  </si>
  <si>
    <t xml:space="preserve">Субсидии бюджетам субъектов Российской Федерации на реализацию мероприятий по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 </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</si>
  <si>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</si>
  <si>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</si>
  <si>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Субсидии бюджетам субъектов Российской Федерации на создание мобильных технопарков «Кванториум»</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</si>
  <si>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</si>
  <si>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</si>
  <si>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учётом необходимости развития малоэтажного жилищного строительства</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</si>
  <si>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населённые пункты, либо рабочие посёлки, либо посёлки городского типа, либо города с населением до 50 тысяч человек</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</si>
  <si>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награждённым нагрудным знаком «Почётный донор России»</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</si>
  <si>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населённых пунктов с численностью населения от 100 до 2000 человек</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</si>
  <si>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</si>
  <si>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</si>
  <si>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</si>
  <si>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</si>
  <si>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</si>
  <si>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</si>
  <si>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Резервные фонды</t>
  </si>
  <si>
    <t>Другие общегосударственные вопросы</t>
  </si>
  <si>
    <t>Мобилизационная и вневойсковая подготовка</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</si>
  <si>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</si>
  <si>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</si>
  <si>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</si>
  <si>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</si>
  <si>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Общеэкономические вопросы</t>
  </si>
  <si>
    <t>Топливно-энергетический комплекс</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</si>
  <si>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</si>
  <si>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</si>
  <si>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</si>
  <si>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</si>
  <si>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</si>
  <si>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</si>
  <si>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</si>
  <si>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</si>
  <si>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Жилищное хозяйство</t>
  </si>
  <si>
    <t>Коммунальное хозяйство</t>
  </si>
  <si>
    <t>Благоустройство</t>
  </si>
  <si>
    <t>Другие вопросы в области жилищно-коммунального хозяйства</t>
  </si>
  <si>
    <t>Охрана объектов растительного и животного мира и среды их обитания</t>
  </si>
  <si>
    <t>Другие вопросы в области охраны окружающей среды</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</si>
  <si>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</si>
  <si>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</si>
  <si>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</si>
  <si>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</si>
  <si>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</si>
  <si>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Молодёжная политика</t>
  </si>
  <si>
    <t>Другие вопросы в области образования</t>
  </si>
  <si>
    <t>Культура</t>
  </si>
  <si>
    <t>Другие вопросы в области культуры, кинематографии</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</si>
  <si>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</si>
  <si>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</si>
  <si>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</si>
  <si>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</si>
  <si>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</si>
  <si>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её компонентов</t>
  </si>
  <si>
    <t>Другие вопросы в области здравоохранения</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</si>
  <si>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</si>
  <si>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</si>
  <si>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</si>
  <si>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</si>
  <si>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</si>
  <si>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t>
  </si>
  <si>
    <t>Массовый спорт</t>
  </si>
  <si>
    <t>Спорт высших достижений</t>
  </si>
  <si>
    <t>Другие вопросы в области физической культуры и спорта</t>
  </si>
  <si>
    <t>Телевидение и радиовещание</t>
  </si>
  <si>
    <t>Периодическая печать и издательства</t>
  </si>
  <si>
    <t>Другие вопросы в области средств массовой информации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</si>
  <si>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</si>
  <si>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</si>
  <si>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</si>
  <si>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ИТОГО РАСХОДОВ</t>
  </si>
  <si>
    <t>Справочно:</t>
  </si>
  <si>
    <t>Анализ изменений закона о бюджете Удмуртской Республики на 2020 год 
(по экономической классификации)</t>
  </si>
  <si>
    <t>ПРОФИЦИТ / ДЕФИЦИТ</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</si>
  <si>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</si>
  <si>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</si>
  <si>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</si>
  <si>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</si>
  <si>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ОБРАЗОВАНИЕ</t>
  </si>
  <si>
    <t>ЗДРАВООХРАНЕНИЕ</t>
  </si>
  <si>
    <t>СОЦИАЛЬНАЯ ПОЛИТИКА</t>
  </si>
  <si>
    <t>ФИЗИЧЕСКАЯ КУЛЬТУРА И СПОРТ</t>
  </si>
  <si>
    <t>СРЕДСТВА МАССОВОЙ ИНФОРМАЦИИ</t>
  </si>
  <si>
    <t>ОБСУЖИВАНИЕ ГОСУДАРСТВЕННОГО И МУНИЦИПАЛЬНОГО ДОЛГА</t>
  </si>
  <si>
    <t>МЕЖБЮДЖЕТНЫЕ ТРАНСФЕРТЫ общего характера бюджетам субъектов Российской Федерации и муниципальных образований</t>
  </si>
  <si>
    <t>ЖИЛИЩНО-КОММУНАЛЬНОЕ ХОЗЯЙСТВО</t>
  </si>
  <si>
    <t>ОХРАНА ОКРУЖАЮЩЕЙ СРЕДЫ</t>
  </si>
  <si>
    <t>СУБВЕНЦИИ</t>
  </si>
  <si>
    <t>СУБСИДИИ</t>
  </si>
  <si>
    <t>1.1</t>
  </si>
  <si>
    <t>1.2</t>
  </si>
  <si>
    <t>2.8</t>
  </si>
  <si>
    <t>2.9</t>
  </si>
  <si>
    <t>2</t>
  </si>
  <si>
    <t>ДОТАЦИИ</t>
  </si>
  <si>
    <t>Отклонение 2020 г. от 2019 г., 
тыс. руб.</t>
  </si>
  <si>
    <t>Отклонение 2020 г. от 2019 г., 
%</t>
  </si>
  <si>
    <t>1</t>
  </si>
  <si>
    <t>2.1</t>
  </si>
  <si>
    <t>2.2</t>
  </si>
  <si>
    <t>2.3</t>
  </si>
  <si>
    <t>2.6</t>
  </si>
  <si>
    <t>2.5</t>
  </si>
  <si>
    <t>2.4</t>
  </si>
  <si>
    <t>2.7</t>
  </si>
  <si>
    <t>2.10</t>
  </si>
  <si>
    <t>2.11</t>
  </si>
  <si>
    <t>2.12</t>
  </si>
  <si>
    <t>2.13</t>
  </si>
  <si>
    <t>Субсидии бюджетам субъектов Российской Федерации на мероприятия по развитию рынка газомоторного топлива</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</si>
  <si>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</si>
  <si>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субъектов Российской Федерации на внедрение автоматизированных и роботизированных технологий организации дорожного движения и контроля за соблюдением правил дорожного движения</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</si>
  <si>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</si>
  <si>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Доходы бюджетов субъектов Российской Федерации от возврата бюджетными учреждениями остатков субсидий прошлых лет</t>
  </si>
  <si>
    <t>ИНЫЕ МЕЖБЮДЖЕТНЫЕ ТРАНСФЕРТЫ</t>
  </si>
  <si>
    <t>КУЛЬТУРА, КИНЕМАТОГРАФИЯ</t>
  </si>
  <si>
    <t>2.14</t>
  </si>
  <si>
    <t>Темп роста к первоначальным бюджетным назначениям, %</t>
  </si>
  <si>
    <t>6=3-5</t>
  </si>
  <si>
    <t>7=3/5*100</t>
  </si>
  <si>
    <t>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</si>
  <si>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</si>
  <si>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</si>
  <si>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Фактическое исполнение бюджета за январь-апрель  2020 года</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</si>
  <si>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</si>
  <si>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</si>
  <si>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осуществление ежемесячных выплат на детей в возрасте от трёх до семи  лет включительно</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</si>
  <si>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</si>
  <si>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</si>
  <si>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</si>
  <si>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</si>
  <si>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Сумма изменений нарастающим итогом</t>
  </si>
  <si>
    <t>Изменения, внесенные законом от 01.06.2020 №22-РЗ</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</si>
  <si>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</si>
  <si>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 xml:space="preserve">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 </t>
  </si>
  <si>
    <t>Субсидии бюджетам субъектов Российской Федерации на государственную поддержку производства масличных культур</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</si>
  <si>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</si>
  <si>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</si>
  <si>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</si>
  <si>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на обеспечение деятельности по оказанию коммунальной услуги населению по обращению с твёрдыми коммунальными отходами</t>
  </si>
  <si>
    <t>Прочие межбюджетные трансферты, передаваемые бюджетам субъектов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</si>
  <si>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</si>
  <si>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Прикладные научные исследования в области охраны окружающей среды</t>
  </si>
  <si>
    <t>Приложение 1 к Аналитической записке</t>
  </si>
  <si>
    <t xml:space="preserve">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
</t>
  </si>
  <si>
    <t>Изменения, внесенные законом УР от 30.09.2020
№ 53-РЗ</t>
  </si>
  <si>
    <t>Сумма изменений нарастающим итогомс учетом законопроекта</t>
  </si>
  <si>
    <t>8=6/1*100</t>
  </si>
  <si>
    <t>Изменения, внесенные законопроектом 
от 20.10.2020 
№ 5931-6зп</t>
  </si>
  <si>
    <t>Годовые бюджетные назначения с учетом изменений, внесенных законопроектом от 20.10.2020
№ 5931-6зп</t>
  </si>
  <si>
    <t>Годовые бюджетные назначения на 2020 год по закону о бюджете УР от 20.12.2019
№ 73-РЗ</t>
  </si>
  <si>
    <t>Изменения, внесенные Законом 
 от 10.03.2020                             № 3-РЗ</t>
  </si>
  <si>
    <t>Годовые бюджетные назначения с учетом изменений, внесенных законом 
УР от 10.03.2020                            № 3-РЗ</t>
  </si>
  <si>
    <t>Годовые бюджетные назначения с учетом изменений, внесенных законом 
УР от 01.06.2020                             № 22-РЗ</t>
  </si>
  <si>
    <t>Годовые бюджетные назначения с учетом изменений, внесенных Законом от 30.09.2020 
№ 53-РЗ</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</si>
</sst>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font>
    <font>
      <sz val="12"/>
      <name val="Times New Roman"/>
      <family val="1"/>
      <charset val="204"/>
    </font>
    <font>
      <sz val="10"/>
      <name val="Times New Roman"/>
      <family val="1"/>
      <charset val="204"/>
    </font>
    <font>
      <b/>
      <sz val="12"/>
      <name val="Times New Roman"/>
      <family val="1"/>
      <charset val="204"/>
    </font>
    <font>
      <b/>
      <sz val="10"/>
      <name val="Times New Roman"/>
      <family val="1"/>
      <charset val="204"/>
    </font>
    <font>
      <sz val="10"/>
      <color rgb="FF000000"/>
      <name val="Arial"/>
      <family val="2"/>
      <charset val="204"/>
    </font>
    <font>
      <b/>
      <sz val="16"/>
      <name val="Times New Roman"/>
      <family val="1"/>
      <charset val="204"/>
    </font>
    <font>
      <b/>
      <sz val="14"/>
      <name val="Times New Roman"/>
      <family val="1"/>
      <charset val="204"/>
    </font>
    <font>
      <b/>
      <sz val="26"/>
      <name val="Times New Roman"/>
      <family val="1"/>
      <charset val="204"/>
    </font>
    <font>
      <b/>
      <sz val="22"/>
      <name val="Times New Roman"/>
      <family val="1"/>
      <charset val="204"/>
    </font>
    <font>
      <sz val="14"/>
      <name val="Times New Roman"/>
      <family val="1"/>
      <charset val="204"/>
    </font>
    <font>
      <sz val="14"/>
      <color theme="1"/>
      <name val="Times New Roman"/>
      <family val="1"/>
      <charset val="204"/>
    </font>
    <font>
      <b/>
      <sz val="14"/>
      <color rgb="FF000000"/>
      <name val="Times New Roman"/>
      <family val="1"/>
      <charset val="204"/>
    </font>
    <font>
      <sz val="14"/>
      <color rgb="FF000000"/>
      <name val="Times New Roman"/>
      <family val="1"/>
      <charset val="204"/>
    </font>
    <font>
      <i/>
      <sz val="10"/>
      <name val="Times New Roman"/>
      <family val="1"/>
      <charset val="204"/>
    </font>
    <font>
      <b/>
      <i/>
      <sz val="14"/>
      <name val="Times New Roman"/>
      <family val="1"/>
      <charset val="204"/>
    </font>
    <font>
      <i/>
      <sz val="14"/>
      <name val="Times New Roman"/>
      <family val="1"/>
      <charset val="204"/>
    </font>
    <font>
      <sz val="8"/>
      <color rgb="FF000000"/>
      <name val="Arial"/>
      <family val="2"/>
      <charset val="204"/>
    </font>
    <font>
      <sz val="16"/>
      <color theme="1"/>
      <name val="Times New Roman"/>
      <family val="1"/>
      <charset val="204"/>
    </font>
    <font>
      <sz val="16"/>
      <name val="Times New Roman"/>
      <family val="1"/>
      <charset val="204"/>
    </font>
    <font>
      <b/>
      <i/>
      <sz val="16"/>
      <name val="Times New Roman"/>
      <family val="1"/>
      <charset val="204"/>
    </font>
    <font>
      <b/>
      <sz val="14"/>
      <color theme="1"/>
      <name val="Times New Roman"/>
      <family val="1"/>
      <charset val="204"/>
    </font>
    <font>
      <b/>
      <i/>
      <sz val="14"/>
      <color theme="1"/>
      <name val="Times New Roman"/>
      <family val="1"/>
      <charset val="204"/>
    </font>
    <font>
      <b/>
      <i/>
      <sz val="14"/>
      <color rgb="FF000000"/>
      <name val="Times New Roman"/>
      <family val="1"/>
      <charset val="204"/>
    </font>
    <font>
      <i/>
      <sz val="14"/>
      <color rgb="FF000000"/>
      <name val="Times New Roman"/>
      <family val="1"/>
      <charset val="204"/>
    </font>
    <font>
      <b/>
      <sz val="12"/>
      <color theme="1"/>
      <name val="Times New Roman"/>
      <family val="1"/>
      <charset val="204"/>
    </font>
    <font>
      <b/>
      <i/>
      <sz val="12"/>
      <name val="Times New Roman"/>
      <family val="1"/>
      <charset val="204"/>
    </font>
    <font>
      <sz val="12"/>
      <color rgb="FF000000"/>
      <name val="Times New Roman"/>
      <family val="1"/>
      <charset val="204"/>
    </font>
    <font>
      <i/>
      <sz val="14"/>
      <color rgb="FFFF0000"/>
      <name val="Times New Roman"/>
      <family val="1"/>
      <charset val="204"/>
    </font>
    <font>
      <i/>
      <sz val="16"/>
      <name val="Times New Roman"/>
      <family val="1"/>
      <charset val="204"/>
    </font>
    <font>
      <b/>
      <i/>
      <sz val="14"/>
      <color rgb="FFFF0000"/>
      <name val="Times New Roman"/>
      <family val="1"/>
      <charset val="204"/>
    </font>
    <font>
      <i/>
      <sz val="16"/>
      <color theme="1"/>
      <name val="Times New Roman"/>
      <family val="1"/>
      <charset val="204"/>
    </font>
    <font>
      <i/>
      <sz val="14"/>
      <color theme="1"/>
      <name val="Times New Roman"/>
      <family val="1"/>
      <charset val="204"/>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4" fillId="0" borderId="0"/>
    <xf numFmtId="0" fontId="3" fillId="0" borderId="0"/>
    <xf numFmtId="0" fontId="2" fillId="0" borderId="0"/>
    <xf numFmtId="0" fontId="9" fillId="0" borderId="0"/>
    <xf numFmtId="4" fontId="21" fillId="0" borderId="2">
      <alignment horizontal="right" shrinkToFit="1"/>
    </xf>
    <xf numFmtId="0" fontId="1" fillId="0" borderId="0"/>
  </cellStyleXfs>
  <cellXfs count="127">
    <xf numFmtId="0" fontId="0" fillId="0" borderId="0" xfId="0"/>
    <xf numFmtId="49" fontId="5" fillId="0" borderId="0" xfId="0" applyNumberFormat="1" applyFont="1" applyFill="1" applyAlignment="1">
      <alignment horizontal="center"/>
    </xf>
    <xf numFmtId="0" fontId="6" fillId="0" borderId="0" xfId="0" applyFont="1" applyFill="1"/>
    <xf numFmtId="0" fontId="8" fillId="0" borderId="0" xfId="0" applyFont="1" applyFill="1" applyAlignment="1">
      <alignment vertical="center"/>
    </xf>
    <xf numFmtId="0" fontId="8" fillId="0" borderId="0" xfId="0" applyFont="1" applyFill="1"/>
    <xf numFmtId="49"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left" vertical="center" wrapText="1"/>
    </xf>
    <xf numFmtId="49" fontId="5" fillId="0" borderId="0" xfId="0" applyNumberFormat="1" applyFont="1" applyFill="1" applyAlignment="1">
      <alignment horizontal="left" wrapText="1"/>
    </xf>
    <xf numFmtId="49" fontId="10" fillId="0" borderId="0" xfId="0" applyNumberFormat="1" applyFont="1" applyFill="1" applyAlignment="1">
      <alignment horizontal="center"/>
    </xf>
    <xf numFmtId="0" fontId="5" fillId="0" borderId="0" xfId="0" applyFont="1" applyFill="1" applyAlignment="1">
      <alignment horizontal="right"/>
    </xf>
    <xf numFmtId="49" fontId="5" fillId="0" borderId="1" xfId="0" applyNumberFormat="1" applyFont="1" applyFill="1" applyBorder="1" applyAlignment="1">
      <alignment horizontal="center" vertical="center" wrapText="1"/>
    </xf>
    <xf numFmtId="0" fontId="5" fillId="0" borderId="1" xfId="1" applyFont="1" applyFill="1" applyBorder="1" applyAlignment="1">
      <alignment vertical="center" wrapText="1"/>
    </xf>
    <xf numFmtId="0" fontId="5" fillId="0" borderId="1" xfId="0" applyFont="1" applyFill="1" applyBorder="1" applyAlignment="1">
      <alignment vertical="center" wrapText="1"/>
    </xf>
    <xf numFmtId="0" fontId="5" fillId="0" borderId="1" xfId="1" applyNumberFormat="1" applyFont="1" applyFill="1" applyBorder="1" applyAlignment="1">
      <alignment vertical="center" wrapText="1"/>
    </xf>
    <xf numFmtId="49" fontId="5" fillId="0" borderId="1" xfId="0" applyNumberFormat="1" applyFont="1" applyFill="1" applyBorder="1" applyAlignment="1">
      <alignment horizontal="left" vertical="center" wrapText="1"/>
    </xf>
    <xf numFmtId="0" fontId="5" fillId="0" borderId="1" xfId="1" applyFont="1" applyFill="1" applyBorder="1" applyAlignment="1">
      <alignment horizontal="left" vertical="center" wrapText="1"/>
    </xf>
    <xf numFmtId="0" fontId="5" fillId="0" borderId="1" xfId="1"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12" fillId="0" borderId="0" xfId="0" applyFont="1" applyAlignment="1">
      <alignment vertical="center"/>
    </xf>
    <xf numFmtId="0" fontId="11" fillId="0" borderId="0" xfId="0" applyFont="1" applyFill="1"/>
    <xf numFmtId="49" fontId="10" fillId="2" borderId="1" xfId="0" applyNumberFormat="1" applyFont="1" applyFill="1" applyBorder="1" applyAlignment="1">
      <alignment horizontal="center" vertical="center"/>
    </xf>
    <xf numFmtId="0" fontId="10" fillId="0" borderId="0" xfId="0" applyFont="1" applyFill="1"/>
    <xf numFmtId="0" fontId="5" fillId="0" borderId="0" xfId="0" applyFont="1" applyFill="1"/>
    <xf numFmtId="0" fontId="14" fillId="0" borderId="0" xfId="0" applyFont="1" applyFill="1"/>
    <xf numFmtId="0" fontId="14" fillId="0" borderId="0" xfId="0" applyFont="1" applyFill="1" applyAlignment="1">
      <alignment horizontal="center"/>
    </xf>
    <xf numFmtId="49" fontId="11"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1" xfId="1" applyNumberFormat="1" applyFont="1" applyFill="1" applyBorder="1" applyAlignment="1">
      <alignment horizontal="center" vertical="center"/>
    </xf>
    <xf numFmtId="164" fontId="17" fillId="0" borderId="1" xfId="0" applyNumberFormat="1" applyFont="1" applyFill="1" applyBorder="1" applyAlignment="1">
      <alignment horizontal="right" wrapText="1"/>
    </xf>
    <xf numFmtId="0" fontId="18" fillId="0" borderId="0" xfId="0" applyFont="1" applyFill="1" applyAlignment="1">
      <alignment vertical="center"/>
    </xf>
    <xf numFmtId="49" fontId="14" fillId="0" borderId="1" xfId="1" applyNumberFormat="1" applyFont="1" applyFill="1" applyBorder="1" applyAlignment="1">
      <alignment horizontal="center" vertical="center"/>
    </xf>
    <xf numFmtId="0" fontId="14" fillId="0" borderId="0" xfId="0" applyFont="1" applyFill="1" applyAlignment="1">
      <alignment vertical="center"/>
    </xf>
    <xf numFmtId="164" fontId="14" fillId="0" borderId="1" xfId="0" applyNumberFormat="1" applyFont="1" applyFill="1" applyBorder="1" applyAlignment="1">
      <alignment vertical="center"/>
    </xf>
    <xf numFmtId="0" fontId="23" fillId="0" borderId="0" xfId="0" applyFont="1" applyFill="1"/>
    <xf numFmtId="164" fontId="10" fillId="2" borderId="1" xfId="0" applyNumberFormat="1" applyFont="1" applyFill="1" applyBorder="1" applyAlignment="1">
      <alignment horizontal="right" vertical="center"/>
    </xf>
    <xf numFmtId="164" fontId="16" fillId="0" borderId="1" xfId="0" applyNumberFormat="1" applyFont="1" applyFill="1" applyBorder="1" applyAlignment="1">
      <alignment horizontal="right" vertical="center" wrapText="1"/>
    </xf>
    <xf numFmtId="164" fontId="16" fillId="0" borderId="1" xfId="0" applyNumberFormat="1" applyFont="1" applyFill="1" applyBorder="1" applyAlignment="1">
      <alignment horizontal="right" wrapText="1"/>
    </xf>
    <xf numFmtId="164" fontId="11" fillId="0" borderId="1" xfId="0" applyNumberFormat="1" applyFont="1" applyFill="1" applyBorder="1" applyAlignment="1">
      <alignment horizontal="right" vertical="center"/>
    </xf>
    <xf numFmtId="164" fontId="14" fillId="0" borderId="1" xfId="0" applyNumberFormat="1" applyFont="1" applyFill="1" applyBorder="1" applyAlignment="1">
      <alignment horizontal="right" vertical="center"/>
    </xf>
    <xf numFmtId="164" fontId="14" fillId="0" borderId="1" xfId="0" applyNumberFormat="1" applyFont="1" applyFill="1" applyBorder="1" applyAlignment="1">
      <alignment horizontal="center" vertical="center"/>
    </xf>
    <xf numFmtId="164" fontId="20" fillId="0" borderId="1" xfId="0" applyNumberFormat="1" applyFont="1" applyFill="1" applyBorder="1" applyAlignment="1">
      <alignment horizontal="center" vertical="center"/>
    </xf>
    <xf numFmtId="164" fontId="24" fillId="2" borderId="1" xfId="0" applyNumberFormat="1" applyFont="1" applyFill="1" applyBorder="1" applyAlignment="1">
      <alignment horizontal="center" vertical="center"/>
    </xf>
    <xf numFmtId="164" fontId="27" fillId="0" borderId="1" xfId="0" applyNumberFormat="1" applyFont="1" applyFill="1" applyBorder="1" applyAlignment="1">
      <alignment horizontal="center" vertical="center" wrapText="1"/>
    </xf>
    <xf numFmtId="164" fontId="28" fillId="0" borderId="1" xfId="0" applyNumberFormat="1" applyFont="1" applyFill="1" applyBorder="1" applyAlignment="1">
      <alignment horizontal="center" wrapText="1"/>
    </xf>
    <xf numFmtId="164" fontId="27" fillId="0" borderId="1" xfId="0" applyNumberFormat="1" applyFont="1" applyFill="1" applyBorder="1" applyAlignment="1">
      <alignment horizontal="center" wrapText="1"/>
    </xf>
    <xf numFmtId="164" fontId="19" fillId="0" borderId="1" xfId="0" applyNumberFormat="1" applyFont="1" applyFill="1" applyBorder="1" applyAlignment="1">
      <alignment horizontal="center" vertical="center"/>
    </xf>
    <xf numFmtId="164" fontId="15" fillId="0" borderId="1" xfId="0" applyNumberFormat="1" applyFont="1" applyFill="1" applyBorder="1" applyAlignment="1">
      <alignment horizontal="right" vertical="center"/>
    </xf>
    <xf numFmtId="164" fontId="25" fillId="0" borderId="1" xfId="0" applyNumberFormat="1" applyFont="1" applyFill="1" applyBorder="1" applyAlignment="1">
      <alignment horizontal="right" vertical="center"/>
    </xf>
    <xf numFmtId="49" fontId="18" fillId="0" borderId="1" xfId="0" applyNumberFormat="1" applyFont="1" applyFill="1" applyBorder="1" applyAlignment="1">
      <alignment horizontal="center" wrapText="1"/>
    </xf>
    <xf numFmtId="49"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22" fillId="0" borderId="0" xfId="0" applyFont="1" applyFill="1"/>
    <xf numFmtId="164" fontId="11" fillId="0" borderId="0" xfId="0" applyNumberFormat="1" applyFont="1" applyFill="1"/>
    <xf numFmtId="164" fontId="5" fillId="0" borderId="0" xfId="0" applyNumberFormat="1" applyFont="1" applyFill="1"/>
    <xf numFmtId="164" fontId="6" fillId="0" borderId="0" xfId="0" applyNumberFormat="1" applyFont="1" applyFill="1"/>
    <xf numFmtId="164" fontId="11" fillId="2" borderId="1" xfId="0" applyNumberFormat="1" applyFont="1" applyFill="1" applyBorder="1" applyAlignment="1">
      <alignment horizontal="right" vertical="center"/>
    </xf>
    <xf numFmtId="49" fontId="24" fillId="2" borderId="1" xfId="0" applyNumberFormat="1" applyFont="1" applyFill="1" applyBorder="1" applyAlignment="1">
      <alignment horizontal="center" vertical="center"/>
    </xf>
    <xf numFmtId="164" fontId="24" fillId="2" borderId="1" xfId="0" applyNumberFormat="1" applyFont="1" applyFill="1" applyBorder="1" applyAlignment="1">
      <alignment horizontal="right" vertical="center"/>
    </xf>
    <xf numFmtId="164" fontId="20" fillId="0" borderId="1" xfId="0" applyNumberFormat="1" applyFont="1" applyFill="1" applyBorder="1" applyAlignment="1">
      <alignment horizontal="right" vertical="center"/>
    </xf>
    <xf numFmtId="164" fontId="19" fillId="2" borderId="1" xfId="0" applyNumberFormat="1" applyFont="1" applyFill="1" applyBorder="1" applyAlignment="1">
      <alignment horizontal="right" vertical="center"/>
    </xf>
    <xf numFmtId="0" fontId="24" fillId="0" borderId="0" xfId="0" applyFont="1" applyFill="1"/>
    <xf numFmtId="164" fontId="25" fillId="2" borderId="1" xfId="0" applyNumberFormat="1" applyFont="1" applyFill="1" applyBorder="1" applyAlignment="1">
      <alignment horizontal="right" vertical="center"/>
    </xf>
    <xf numFmtId="164" fontId="26" fillId="2" borderId="1" xfId="0" applyNumberFormat="1" applyFont="1" applyFill="1" applyBorder="1" applyAlignment="1">
      <alignment horizontal="right" vertical="center"/>
    </xf>
    <xf numFmtId="49" fontId="7" fillId="0" borderId="1" xfId="0" applyNumberFormat="1" applyFont="1" applyFill="1" applyBorder="1" applyAlignment="1">
      <alignment horizontal="center" vertical="top"/>
    </xf>
    <xf numFmtId="49" fontId="5" fillId="0" borderId="1" xfId="0" applyNumberFormat="1" applyFont="1" applyFill="1" applyBorder="1" applyAlignment="1">
      <alignment horizontal="center" vertical="top"/>
    </xf>
    <xf numFmtId="0" fontId="7" fillId="0" borderId="1" xfId="1" applyFont="1" applyFill="1" applyBorder="1" applyAlignment="1">
      <alignment vertical="center" wrapText="1"/>
    </xf>
    <xf numFmtId="49" fontId="7" fillId="2" borderId="1" xfId="0" applyNumberFormat="1" applyFont="1" applyFill="1" applyBorder="1" applyAlignment="1">
      <alignment horizontal="left" vertical="center" wrapText="1"/>
    </xf>
    <xf numFmtId="49" fontId="30" fillId="2" borderId="1" xfId="0" applyNumberFormat="1" applyFont="1" applyFill="1" applyBorder="1" applyAlignment="1">
      <alignment vertical="center" wrapText="1"/>
    </xf>
    <xf numFmtId="49" fontId="7" fillId="0" borderId="1" xfId="0" applyNumberFormat="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49" fontId="7" fillId="0" borderId="5" xfId="0" applyNumberFormat="1" applyFont="1" applyFill="1" applyBorder="1" applyAlignment="1">
      <alignment horizontal="center" vertical="top"/>
    </xf>
    <xf numFmtId="0" fontId="31" fillId="0" borderId="1" xfId="6" applyFont="1" applyBorder="1" applyAlignment="1">
      <alignment vertical="top" wrapText="1"/>
    </xf>
    <xf numFmtId="0" fontId="20" fillId="0" borderId="0" xfId="0" applyFont="1" applyFill="1"/>
    <xf numFmtId="164" fontId="19" fillId="0" borderId="1" xfId="0" applyNumberFormat="1" applyFont="1" applyFill="1" applyBorder="1" applyAlignment="1">
      <alignment horizontal="right" vertical="center"/>
    </xf>
    <xf numFmtId="164" fontId="20" fillId="0" borderId="1" xfId="0" applyNumberFormat="1" applyFont="1" applyFill="1" applyBorder="1" applyAlignment="1">
      <alignment vertical="center"/>
    </xf>
    <xf numFmtId="164" fontId="10" fillId="0" borderId="0" xfId="0" applyNumberFormat="1" applyFont="1" applyFill="1"/>
    <xf numFmtId="0" fontId="33" fillId="0" borderId="0" xfId="0" applyFont="1" applyFill="1"/>
    <xf numFmtId="164" fontId="11" fillId="0" borderId="1" xfId="0" applyNumberFormat="1" applyFont="1" applyFill="1" applyBorder="1" applyAlignment="1">
      <alignment vertical="center"/>
    </xf>
    <xf numFmtId="164" fontId="19" fillId="0" borderId="1" xfId="0" applyNumberFormat="1" applyFont="1" applyFill="1" applyBorder="1" applyAlignment="1">
      <alignment vertical="center"/>
    </xf>
    <xf numFmtId="164" fontId="11" fillId="0" borderId="1" xfId="0" applyNumberFormat="1" applyFont="1" applyFill="1" applyBorder="1" applyAlignment="1">
      <alignment horizontal="right" vertical="center" wrapText="1"/>
    </xf>
    <xf numFmtId="164" fontId="19" fillId="0" borderId="1" xfId="0" applyNumberFormat="1" applyFont="1" applyFill="1" applyBorder="1" applyAlignment="1">
      <alignment horizontal="right" vertical="center" wrapText="1"/>
    </xf>
    <xf numFmtId="164" fontId="14" fillId="0" borderId="1" xfId="0" applyNumberFormat="1" applyFont="1" applyFill="1" applyBorder="1" applyAlignment="1">
      <alignment horizontal="right" vertical="center" wrapText="1"/>
    </xf>
    <xf numFmtId="164" fontId="20" fillId="0" borderId="1" xfId="0" applyNumberFormat="1" applyFont="1" applyFill="1" applyBorder="1" applyAlignment="1">
      <alignment horizontal="right" vertical="center" wrapText="1"/>
    </xf>
    <xf numFmtId="164" fontId="14" fillId="0" borderId="6" xfId="0" applyNumberFormat="1" applyFont="1" applyFill="1" applyBorder="1" applyAlignment="1">
      <alignment horizontal="right" vertical="center" wrapText="1"/>
    </xf>
    <xf numFmtId="164" fontId="11" fillId="0" borderId="6" xfId="0" applyNumberFormat="1" applyFont="1" applyFill="1" applyBorder="1" applyAlignment="1">
      <alignment horizontal="right" vertical="center" wrapText="1"/>
    </xf>
    <xf numFmtId="164" fontId="19" fillId="2" borderId="1" xfId="0" applyNumberFormat="1" applyFont="1" applyFill="1" applyBorder="1" applyAlignment="1">
      <alignment horizontal="center" vertical="center"/>
    </xf>
    <xf numFmtId="0" fontId="18" fillId="2" borderId="1" xfId="0" applyFont="1" applyFill="1" applyBorder="1" applyAlignment="1">
      <alignment horizontal="center" vertical="center" wrapText="1"/>
    </xf>
    <xf numFmtId="164" fontId="15" fillId="2" borderId="1" xfId="0" applyNumberFormat="1" applyFont="1" applyFill="1" applyBorder="1" applyAlignment="1">
      <alignment horizontal="right" vertical="center"/>
    </xf>
    <xf numFmtId="164" fontId="34" fillId="0" borderId="1" xfId="0" applyNumberFormat="1" applyFont="1" applyFill="1" applyBorder="1" applyAlignment="1">
      <alignment horizontal="right" vertical="center"/>
    </xf>
    <xf numFmtId="164" fontId="32" fillId="0" borderId="1" xfId="0" applyNumberFormat="1" applyFont="1" applyFill="1" applyBorder="1" applyAlignment="1">
      <alignment horizontal="right" vertical="center"/>
    </xf>
    <xf numFmtId="164" fontId="33" fillId="0" borderId="0" xfId="0" applyNumberFormat="1" applyFont="1" applyFill="1"/>
    <xf numFmtId="0" fontId="5" fillId="0" borderId="1" xfId="0" applyFont="1" applyFill="1" applyBorder="1" applyAlignment="1">
      <alignment horizontal="justify" vertical="top" wrapText="1"/>
    </xf>
    <xf numFmtId="0" fontId="5" fillId="0" borderId="1" xfId="0" applyFont="1" applyFill="1" applyBorder="1" applyAlignment="1">
      <alignment horizontal="justify" vertical="center" wrapText="1"/>
    </xf>
    <xf numFmtId="2" fontId="5" fillId="0" borderId="1" xfId="0" applyNumberFormat="1" applyFont="1" applyFill="1" applyBorder="1" applyAlignment="1">
      <alignment horizontal="justify" vertical="center" wrapText="1"/>
    </xf>
    <xf numFmtId="0" fontId="5" fillId="0" borderId="1" xfId="1" applyFont="1" applyFill="1" applyBorder="1" applyAlignment="1">
      <alignment horizontal="justify" vertical="center" wrapText="1"/>
    </xf>
    <xf numFmtId="49" fontId="5" fillId="0" borderId="1" xfId="1" applyNumberFormat="1" applyFont="1" applyFill="1" applyBorder="1" applyAlignment="1">
      <alignment horizontal="center" vertical="center" wrapText="1"/>
    </xf>
    <xf numFmtId="0" fontId="5" fillId="0" borderId="0" xfId="0" applyFont="1" applyFill="1" applyAlignment="1">
      <alignment vertical="top" wrapText="1"/>
    </xf>
    <xf numFmtId="49" fontId="5" fillId="0" borderId="1" xfId="0" applyNumberFormat="1" applyFont="1" applyFill="1" applyBorder="1" applyAlignment="1">
      <alignment vertical="center" wrapText="1"/>
    </xf>
    <xf numFmtId="0" fontId="5" fillId="0" borderId="1" xfId="1" applyNumberFormat="1" applyFont="1" applyFill="1" applyBorder="1" applyAlignment="1">
      <alignment horizontal="justify" vertical="center" wrapText="1"/>
    </xf>
    <xf numFmtId="0" fontId="5" fillId="0" borderId="1" xfId="1" applyFont="1" applyFill="1" applyBorder="1" applyAlignment="1">
      <alignment horizontal="justify" vertical="top" wrapText="1"/>
    </xf>
    <xf numFmtId="49" fontId="14" fillId="0" borderId="1" xfId="0" applyNumberFormat="1" applyFont="1" applyFill="1" applyBorder="1" applyAlignment="1">
      <alignment vertical="center" wrapText="1"/>
    </xf>
    <xf numFmtId="2" fontId="7" fillId="0" borderId="1" xfId="0" applyNumberFormat="1" applyFont="1" applyFill="1" applyBorder="1" applyAlignment="1">
      <alignment horizontal="justify" vertical="center" wrapText="1"/>
    </xf>
    <xf numFmtId="49" fontId="5" fillId="0" borderId="1" xfId="2" applyNumberFormat="1" applyFont="1" applyFill="1" applyBorder="1" applyAlignment="1">
      <alignment horizontal="center" vertical="center" wrapText="1"/>
    </xf>
    <xf numFmtId="0" fontId="5" fillId="0" borderId="1" xfId="2" applyFont="1" applyFill="1" applyBorder="1" applyAlignment="1">
      <alignment horizontal="justify" vertical="center" wrapText="1"/>
    </xf>
    <xf numFmtId="49" fontId="5" fillId="0" borderId="1" xfId="0" applyNumberFormat="1" applyFont="1" applyFill="1" applyBorder="1" applyAlignment="1">
      <alignment horizontal="justify" vertical="center" wrapText="1"/>
    </xf>
    <xf numFmtId="49" fontId="23" fillId="0" borderId="1" xfId="0" applyNumberFormat="1" applyFont="1" applyFill="1" applyBorder="1" applyAlignment="1">
      <alignment horizontal="center" vertical="center"/>
    </xf>
    <xf numFmtId="0" fontId="5" fillId="0" borderId="1" xfId="0" applyNumberFormat="1" applyFont="1" applyFill="1" applyBorder="1" applyAlignment="1">
      <alignment horizontal="justify" vertical="center" wrapText="1"/>
    </xf>
    <xf numFmtId="0" fontId="35" fillId="0" borderId="0" xfId="0" applyFont="1" applyFill="1"/>
    <xf numFmtId="164" fontId="26" fillId="0" borderId="1" xfId="0" applyNumberFormat="1" applyFont="1" applyFill="1" applyBorder="1" applyAlignment="1">
      <alignment horizontal="right" vertical="center"/>
    </xf>
    <xf numFmtId="164" fontId="36" fillId="0" borderId="1" xfId="0" applyNumberFormat="1" applyFont="1" applyFill="1" applyBorder="1" applyAlignment="1">
      <alignment horizontal="right" vertical="center"/>
    </xf>
    <xf numFmtId="164" fontId="18" fillId="0" borderId="1" xfId="0" applyNumberFormat="1" applyFont="1" applyFill="1" applyBorder="1" applyAlignment="1">
      <alignment horizontal="center" vertical="center" wrapText="1"/>
    </xf>
    <xf numFmtId="164" fontId="36" fillId="2" borderId="1" xfId="0" applyNumberFormat="1" applyFont="1" applyFill="1" applyBorder="1" applyAlignment="1">
      <alignment horizontal="right" vertical="center"/>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9" fontId="5" fillId="0" borderId="0" xfId="0" applyNumberFormat="1" applyFont="1" applyFill="1" applyAlignment="1">
      <alignment horizontal="right" wrapText="1"/>
    </xf>
    <xf numFmtId="0" fontId="5" fillId="0" borderId="0" xfId="0" applyFont="1" applyFill="1" applyAlignment="1">
      <alignment horizontal="right" vertical="top"/>
    </xf>
    <xf numFmtId="0" fontId="13" fillId="0" borderId="0" xfId="0" applyFont="1" applyAlignment="1">
      <alignment horizontal="center" vertical="center" wrapText="1"/>
    </xf>
    <xf numFmtId="49" fontId="7" fillId="0" borderId="1" xfId="0" applyNumberFormat="1" applyFont="1" applyFill="1" applyBorder="1" applyAlignment="1">
      <alignment horizont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wrapText="1"/>
    </xf>
    <xf numFmtId="0" fontId="29" fillId="0"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cellXfs>
  <cellStyles count="7">
    <cellStyle name="xl45" xfId="5"/>
    <cellStyle name="Обычный" xfId="0" builtinId="0"/>
    <cellStyle name="Обычный 2" xfId="2"/>
    <cellStyle name="Обычный 2 2" xfId="3"/>
    <cellStyle name="Обычный 3" xfId="4"/>
    <cellStyle name="Обычный 4" xfId="6"/>
    <cellStyle name="Обычный_приложение 1 к закону 2004 года" xfId="1"/>
  </cellStyles>
  <dxfs count="0"/>
  <tableStyles count="0" defaultTableStyle="TableStyleMedium9" defaultPivotStyle="PivotStyleLight16"/>
  <colors>
    <mruColors>
      <color rgb="FFCCFFCC"/>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6"/>
  <sheetViews>
    <sheetView tabSelected="1" zoomScaleNormal="100" zoomScaleSheetLayoutView="100" workbookViewId="0">
      <pane xSplit="2" ySplit="6" topLeftCell="C243" activePane="bottomRight" state="frozen"/>
      <selection pane="topRight" activeCell="C1" sqref="C1"/>
      <selection pane="bottomLeft" activeCell="A7" sqref="A7"/>
      <selection pane="bottomRight" activeCell="A164" sqref="A164:XFD164"/>
    </sheetView>
  </sheetViews>
  <sheetFormatPr defaultRowHeight="20.25" x14ac:dyDescent="0.3"/>
  <cols>
    <col min="1" max="1" width="5.85546875" style="1" customWidth="1"/>
    <col min="2" max="2" width="69.28515625" style="7" customWidth="1"/>
    <col min="3" max="3" width="19.7109375" style="24" customWidth="1"/>
    <col min="4" max="4" width="16.28515625" style="72" hidden="1" customWidth="1"/>
    <col min="5" max="5" width="20.28515625" style="23" customWidth="1"/>
    <col min="6" max="6" width="18.140625" style="72" hidden="1" customWidth="1"/>
    <col min="7" max="7" width="20.28515625" style="23" hidden="1" customWidth="1"/>
    <col min="8" max="8" width="20.28515625" style="33" customWidth="1"/>
    <col min="9" max="9" width="20.28515625" style="76" hidden="1" customWidth="1"/>
    <col min="10" max="10" width="20.28515625" style="51" customWidth="1"/>
    <col min="11" max="11" width="20.28515625" style="107" hidden="1" customWidth="1"/>
    <col min="12" max="13" width="20.28515625" style="51" customWidth="1"/>
    <col min="14" max="14" width="19.42578125" style="51" customWidth="1"/>
    <col min="15" max="15" width="19.42578125" style="23" customWidth="1"/>
    <col min="16" max="16" width="17.42578125" style="31" hidden="1" customWidth="1"/>
    <col min="17" max="17" width="18.42578125" style="23" hidden="1" customWidth="1"/>
    <col min="18" max="18" width="13.7109375" style="23" hidden="1" customWidth="1"/>
    <col min="19" max="19" width="20" style="2" customWidth="1"/>
    <col min="20" max="20" width="23.7109375" style="2" customWidth="1"/>
    <col min="21" max="21" width="15" style="2" bestFit="1" customWidth="1"/>
    <col min="22" max="22" width="16.85546875" style="2" customWidth="1"/>
    <col min="23" max="16384" width="9.140625" style="2"/>
  </cols>
  <sheetData>
    <row r="1" spans="1:24" ht="31.5" customHeight="1" x14ac:dyDescent="0.3">
      <c r="B1" s="118"/>
      <c r="C1" s="118"/>
      <c r="E1" s="119" t="s">
        <v>265</v>
      </c>
      <c r="F1" s="119"/>
      <c r="G1" s="119"/>
      <c r="H1" s="119"/>
      <c r="I1" s="119"/>
      <c r="J1" s="119"/>
      <c r="K1" s="119"/>
      <c r="L1" s="119"/>
      <c r="M1" s="119"/>
      <c r="N1" s="119"/>
      <c r="O1" s="119"/>
      <c r="P1" s="119"/>
      <c r="Q1" s="119"/>
      <c r="R1" s="119"/>
    </row>
    <row r="2" spans="1:24" ht="54" customHeight="1" x14ac:dyDescent="0.2">
      <c r="A2" s="120" t="s">
        <v>194</v>
      </c>
      <c r="B2" s="120"/>
      <c r="C2" s="120"/>
      <c r="D2" s="120"/>
      <c r="E2" s="120"/>
      <c r="F2" s="120"/>
      <c r="G2" s="120"/>
      <c r="H2" s="120"/>
      <c r="I2" s="120"/>
      <c r="J2" s="120"/>
      <c r="K2" s="120"/>
      <c r="L2" s="120"/>
      <c r="M2" s="120"/>
      <c r="N2" s="120"/>
      <c r="O2" s="120"/>
      <c r="P2" s="120"/>
      <c r="Q2" s="120"/>
      <c r="R2" s="120"/>
      <c r="S2" s="18"/>
      <c r="T2" s="18"/>
      <c r="U2" s="18"/>
      <c r="V2" s="18"/>
      <c r="W2" s="18"/>
      <c r="X2" s="18"/>
    </row>
    <row r="3" spans="1:24" x14ac:dyDescent="0.3">
      <c r="A3" s="8"/>
      <c r="B3" s="8"/>
      <c r="C3" s="23"/>
      <c r="R3" s="9" t="s">
        <v>41</v>
      </c>
    </row>
    <row r="4" spans="1:24" ht="18.75" customHeight="1" x14ac:dyDescent="0.25">
      <c r="A4" s="121"/>
      <c r="B4" s="122" t="s">
        <v>0</v>
      </c>
      <c r="C4" s="115" t="s">
        <v>272</v>
      </c>
      <c r="D4" s="114" t="s">
        <v>273</v>
      </c>
      <c r="E4" s="115" t="s">
        <v>274</v>
      </c>
      <c r="F4" s="114" t="s">
        <v>254</v>
      </c>
      <c r="G4" s="116" t="s">
        <v>253</v>
      </c>
      <c r="H4" s="115" t="s">
        <v>275</v>
      </c>
      <c r="I4" s="114" t="s">
        <v>267</v>
      </c>
      <c r="J4" s="115" t="s">
        <v>276</v>
      </c>
      <c r="K4" s="112" t="s">
        <v>253</v>
      </c>
      <c r="L4" s="125" t="s">
        <v>270</v>
      </c>
      <c r="M4" s="116" t="s">
        <v>268</v>
      </c>
      <c r="N4" s="124" t="s">
        <v>271</v>
      </c>
      <c r="O4" s="116" t="s">
        <v>239</v>
      </c>
      <c r="P4" s="123" t="s">
        <v>193</v>
      </c>
      <c r="Q4" s="123"/>
      <c r="R4" s="123"/>
    </row>
    <row r="5" spans="1:24" s="3" customFormat="1" ht="151.5" customHeight="1" x14ac:dyDescent="0.2">
      <c r="A5" s="121"/>
      <c r="B5" s="122"/>
      <c r="C5" s="115"/>
      <c r="D5" s="114"/>
      <c r="E5" s="115"/>
      <c r="F5" s="114"/>
      <c r="G5" s="117"/>
      <c r="H5" s="115"/>
      <c r="I5" s="114"/>
      <c r="J5" s="115"/>
      <c r="K5" s="113"/>
      <c r="L5" s="126"/>
      <c r="M5" s="117"/>
      <c r="N5" s="124"/>
      <c r="O5" s="117"/>
      <c r="P5" s="17" t="s">
        <v>245</v>
      </c>
      <c r="Q5" s="17" t="s">
        <v>217</v>
      </c>
      <c r="R5" s="17" t="s">
        <v>218</v>
      </c>
    </row>
    <row r="6" spans="1:24" s="29" customFormat="1" ht="12" customHeight="1" x14ac:dyDescent="0.2">
      <c r="A6" s="48"/>
      <c r="B6" s="49"/>
      <c r="C6" s="50">
        <v>1</v>
      </c>
      <c r="D6" s="50"/>
      <c r="E6" s="50">
        <v>2</v>
      </c>
      <c r="F6" s="50"/>
      <c r="G6" s="110"/>
      <c r="H6" s="50">
        <v>3</v>
      </c>
      <c r="I6" s="50"/>
      <c r="J6" s="50">
        <v>4</v>
      </c>
      <c r="K6" s="50"/>
      <c r="L6" s="86">
        <v>5</v>
      </c>
      <c r="M6" s="50">
        <v>6</v>
      </c>
      <c r="N6" s="50">
        <v>7</v>
      </c>
      <c r="O6" s="50" t="s">
        <v>269</v>
      </c>
      <c r="P6" s="50">
        <v>5</v>
      </c>
      <c r="Q6" s="50" t="s">
        <v>240</v>
      </c>
      <c r="R6" s="50" t="s">
        <v>241</v>
      </c>
    </row>
    <row r="7" spans="1:24" s="19" customFormat="1" ht="21.75" customHeight="1" x14ac:dyDescent="0.3">
      <c r="A7" s="25" t="s">
        <v>211</v>
      </c>
      <c r="B7" s="6" t="s">
        <v>1</v>
      </c>
      <c r="C7" s="37">
        <f>C8+C11+C13+C15+C19+C21+C22+C23+C33+C37+C38+C39+C40</f>
        <v>57370651</v>
      </c>
      <c r="D7" s="73">
        <f>E7-C7</f>
        <v>5070202</v>
      </c>
      <c r="E7" s="37">
        <v>62440853</v>
      </c>
      <c r="F7" s="73">
        <v>9765</v>
      </c>
      <c r="G7" s="37">
        <f>F7+D7</f>
        <v>5079967</v>
      </c>
      <c r="H7" s="37">
        <f>E7+F7</f>
        <v>62450618</v>
      </c>
      <c r="I7" s="73"/>
      <c r="J7" s="47">
        <v>62450618</v>
      </c>
      <c r="K7" s="108">
        <f>D7+F7+I7</f>
        <v>5079967</v>
      </c>
      <c r="L7" s="61"/>
      <c r="M7" s="47">
        <v>5079967</v>
      </c>
      <c r="N7" s="47">
        <f>J7+L7</f>
        <v>62450618</v>
      </c>
      <c r="O7" s="45">
        <f t="shared" ref="O7:O38" si="0">N7/C7*100</f>
        <v>108.85464416291877</v>
      </c>
      <c r="P7" s="37"/>
      <c r="Q7" s="37">
        <f t="shared" ref="Q7:Q45" si="1">E7-P7</f>
        <v>62440853</v>
      </c>
      <c r="R7" s="45" t="e">
        <f t="shared" ref="R7:R45" si="2">E7/P7*100</f>
        <v>#DIV/0!</v>
      </c>
      <c r="S7" s="75"/>
    </row>
    <row r="8" spans="1:24" s="4" customFormat="1" ht="17.25" hidden="1" customHeight="1" x14ac:dyDescent="0.3">
      <c r="A8" s="5"/>
      <c r="B8" s="6" t="s">
        <v>2</v>
      </c>
      <c r="C8" s="37">
        <f>C9+C10</f>
        <v>40050000</v>
      </c>
      <c r="D8" s="73">
        <f t="shared" ref="D8:D37" si="3">E8-C8</f>
        <v>4629850</v>
      </c>
      <c r="E8" s="37">
        <v>44679850</v>
      </c>
      <c r="F8" s="73"/>
      <c r="G8" s="37">
        <f t="shared" ref="G8:G71" si="4">F8+D8</f>
        <v>4629850</v>
      </c>
      <c r="H8" s="37">
        <f t="shared" ref="H8:H76" si="5">E8+F8</f>
        <v>44679850</v>
      </c>
      <c r="I8" s="73"/>
      <c r="J8" s="47">
        <v>44679850</v>
      </c>
      <c r="K8" s="108">
        <f t="shared" ref="K8:K71" si="6">D8+F8+I8</f>
        <v>4629850</v>
      </c>
      <c r="L8" s="61"/>
      <c r="M8" s="47">
        <v>4629850</v>
      </c>
      <c r="N8" s="47">
        <f t="shared" ref="N8:N41" si="7">J8+L8</f>
        <v>44679850</v>
      </c>
      <c r="O8" s="45">
        <f t="shared" si="0"/>
        <v>111.56017478152309</v>
      </c>
      <c r="P8" s="37"/>
      <c r="Q8" s="37">
        <f t="shared" si="1"/>
        <v>44679850</v>
      </c>
      <c r="R8" s="45" t="e">
        <f t="shared" si="2"/>
        <v>#DIV/0!</v>
      </c>
      <c r="S8" s="75"/>
    </row>
    <row r="9" spans="1:24" hidden="1" x14ac:dyDescent="0.3">
      <c r="A9" s="26"/>
      <c r="B9" s="14" t="s">
        <v>40</v>
      </c>
      <c r="C9" s="38">
        <v>21740000</v>
      </c>
      <c r="D9" s="58">
        <f t="shared" si="3"/>
        <v>4049785</v>
      </c>
      <c r="E9" s="38">
        <v>25789785</v>
      </c>
      <c r="F9" s="58"/>
      <c r="G9" s="37">
        <f t="shared" si="4"/>
        <v>4049785</v>
      </c>
      <c r="H9" s="38">
        <f t="shared" si="5"/>
        <v>25789785</v>
      </c>
      <c r="I9" s="58"/>
      <c r="J9" s="46">
        <v>25789785</v>
      </c>
      <c r="K9" s="109">
        <f t="shared" si="6"/>
        <v>4049785</v>
      </c>
      <c r="L9" s="87"/>
      <c r="M9" s="46">
        <v>4049785</v>
      </c>
      <c r="N9" s="47">
        <f t="shared" si="7"/>
        <v>25789785</v>
      </c>
      <c r="O9" s="45">
        <f t="shared" si="0"/>
        <v>118.62826586936524</v>
      </c>
      <c r="P9" s="38"/>
      <c r="Q9" s="38">
        <f t="shared" si="1"/>
        <v>25789785</v>
      </c>
      <c r="R9" s="40" t="e">
        <f t="shared" si="2"/>
        <v>#DIV/0!</v>
      </c>
      <c r="S9" s="75"/>
    </row>
    <row r="10" spans="1:24" ht="17.25" hidden="1" customHeight="1" x14ac:dyDescent="0.3">
      <c r="A10" s="26"/>
      <c r="B10" s="14" t="s">
        <v>3</v>
      </c>
      <c r="C10" s="38">
        <v>18310000</v>
      </c>
      <c r="D10" s="58">
        <f t="shared" si="3"/>
        <v>580065</v>
      </c>
      <c r="E10" s="38">
        <v>18890065</v>
      </c>
      <c r="F10" s="58"/>
      <c r="G10" s="37">
        <f t="shared" si="4"/>
        <v>580065</v>
      </c>
      <c r="H10" s="38">
        <f t="shared" si="5"/>
        <v>18890065</v>
      </c>
      <c r="I10" s="58"/>
      <c r="J10" s="46">
        <v>18890065</v>
      </c>
      <c r="K10" s="109">
        <f t="shared" si="6"/>
        <v>580065</v>
      </c>
      <c r="L10" s="87"/>
      <c r="M10" s="46">
        <v>580065</v>
      </c>
      <c r="N10" s="47">
        <f t="shared" si="7"/>
        <v>18890065</v>
      </c>
      <c r="O10" s="45">
        <f t="shared" si="0"/>
        <v>103.16802293828509</v>
      </c>
      <c r="P10" s="38"/>
      <c r="Q10" s="38">
        <f t="shared" si="1"/>
        <v>18890065</v>
      </c>
      <c r="R10" s="40" t="e">
        <f t="shared" si="2"/>
        <v>#DIV/0!</v>
      </c>
      <c r="S10" s="75"/>
    </row>
    <row r="11" spans="1:24" s="4" customFormat="1" ht="31.5" hidden="1" x14ac:dyDescent="0.3">
      <c r="A11" s="5"/>
      <c r="B11" s="6" t="s">
        <v>4</v>
      </c>
      <c r="C11" s="37">
        <f>C12</f>
        <v>6372735</v>
      </c>
      <c r="D11" s="73">
        <f t="shared" si="3"/>
        <v>429461</v>
      </c>
      <c r="E11" s="37">
        <v>6802196</v>
      </c>
      <c r="F11" s="73"/>
      <c r="G11" s="37">
        <f t="shared" si="4"/>
        <v>429461</v>
      </c>
      <c r="H11" s="37">
        <f t="shared" si="5"/>
        <v>6802196</v>
      </c>
      <c r="I11" s="73"/>
      <c r="J11" s="47">
        <v>6802196</v>
      </c>
      <c r="K11" s="108">
        <f t="shared" si="6"/>
        <v>429461</v>
      </c>
      <c r="L11" s="61"/>
      <c r="M11" s="47">
        <v>429461</v>
      </c>
      <c r="N11" s="47">
        <f t="shared" si="7"/>
        <v>6802196</v>
      </c>
      <c r="O11" s="45">
        <f t="shared" si="0"/>
        <v>106.73903747762932</v>
      </c>
      <c r="P11" s="37"/>
      <c r="Q11" s="37">
        <f t="shared" si="1"/>
        <v>6802196</v>
      </c>
      <c r="R11" s="45" t="e">
        <f t="shared" si="2"/>
        <v>#DIV/0!</v>
      </c>
      <c r="S11" s="75"/>
    </row>
    <row r="12" spans="1:24" ht="33" hidden="1" customHeight="1" x14ac:dyDescent="0.3">
      <c r="A12" s="26"/>
      <c r="B12" s="14" t="s">
        <v>5</v>
      </c>
      <c r="C12" s="38">
        <v>6372735</v>
      </c>
      <c r="D12" s="58">
        <f t="shared" si="3"/>
        <v>429461</v>
      </c>
      <c r="E12" s="38">
        <v>6802196</v>
      </c>
      <c r="F12" s="58"/>
      <c r="G12" s="37">
        <f t="shared" si="4"/>
        <v>429461</v>
      </c>
      <c r="H12" s="38">
        <f t="shared" si="5"/>
        <v>6802196</v>
      </c>
      <c r="I12" s="58"/>
      <c r="J12" s="46">
        <v>6802196</v>
      </c>
      <c r="K12" s="109">
        <f t="shared" si="6"/>
        <v>429461</v>
      </c>
      <c r="L12" s="87"/>
      <c r="M12" s="46">
        <v>429461</v>
      </c>
      <c r="N12" s="47">
        <f t="shared" si="7"/>
        <v>6802196</v>
      </c>
      <c r="O12" s="45">
        <f t="shared" si="0"/>
        <v>106.73903747762932</v>
      </c>
      <c r="P12" s="38"/>
      <c r="Q12" s="38">
        <f t="shared" si="1"/>
        <v>6802196</v>
      </c>
      <c r="R12" s="40" t="e">
        <f t="shared" si="2"/>
        <v>#DIV/0!</v>
      </c>
      <c r="S12" s="75"/>
    </row>
    <row r="13" spans="1:24" s="4" customFormat="1" ht="19.5" hidden="1" customHeight="1" x14ac:dyDescent="0.3">
      <c r="A13" s="5"/>
      <c r="B13" s="6" t="s">
        <v>6</v>
      </c>
      <c r="C13" s="37">
        <f>C14</f>
        <v>3554000</v>
      </c>
      <c r="D13" s="73"/>
      <c r="E13" s="37">
        <v>3554000</v>
      </c>
      <c r="F13" s="73"/>
      <c r="G13" s="37">
        <f t="shared" si="4"/>
        <v>0</v>
      </c>
      <c r="H13" s="37">
        <f t="shared" si="5"/>
        <v>3554000</v>
      </c>
      <c r="I13" s="73"/>
      <c r="J13" s="47">
        <v>3554000</v>
      </c>
      <c r="K13" s="109">
        <f t="shared" si="6"/>
        <v>0</v>
      </c>
      <c r="L13" s="61"/>
      <c r="M13" s="47">
        <v>0</v>
      </c>
      <c r="N13" s="47">
        <f t="shared" si="7"/>
        <v>3554000</v>
      </c>
      <c r="O13" s="45">
        <f t="shared" si="0"/>
        <v>100</v>
      </c>
      <c r="P13" s="37"/>
      <c r="Q13" s="37">
        <f t="shared" si="1"/>
        <v>3554000</v>
      </c>
      <c r="R13" s="45" t="e">
        <f t="shared" si="2"/>
        <v>#DIV/0!</v>
      </c>
      <c r="S13" s="75"/>
    </row>
    <row r="14" spans="1:24" s="4" customFormat="1" ht="31.5" hidden="1" x14ac:dyDescent="0.3">
      <c r="A14" s="26"/>
      <c r="B14" s="14" t="s">
        <v>7</v>
      </c>
      <c r="C14" s="38">
        <v>3554000</v>
      </c>
      <c r="D14" s="58"/>
      <c r="E14" s="38">
        <v>3554000</v>
      </c>
      <c r="F14" s="58"/>
      <c r="G14" s="37">
        <f t="shared" si="4"/>
        <v>0</v>
      </c>
      <c r="H14" s="38">
        <f t="shared" si="5"/>
        <v>3554000</v>
      </c>
      <c r="I14" s="58"/>
      <c r="J14" s="46">
        <v>3554000</v>
      </c>
      <c r="K14" s="109">
        <f t="shared" si="6"/>
        <v>0</v>
      </c>
      <c r="L14" s="87"/>
      <c r="M14" s="46">
        <v>0</v>
      </c>
      <c r="N14" s="47">
        <f t="shared" si="7"/>
        <v>3554000</v>
      </c>
      <c r="O14" s="45">
        <f t="shared" si="0"/>
        <v>100</v>
      </c>
      <c r="P14" s="38"/>
      <c r="Q14" s="38">
        <f t="shared" si="1"/>
        <v>3554000</v>
      </c>
      <c r="R14" s="40" t="e">
        <f t="shared" si="2"/>
        <v>#DIV/0!</v>
      </c>
      <c r="S14" s="75"/>
    </row>
    <row r="15" spans="1:24" s="4" customFormat="1" ht="19.5" hidden="1" customHeight="1" x14ac:dyDescent="0.3">
      <c r="A15" s="5"/>
      <c r="B15" s="6" t="s">
        <v>8</v>
      </c>
      <c r="C15" s="37">
        <f>C16+C17+C18</f>
        <v>5976060</v>
      </c>
      <c r="D15" s="58"/>
      <c r="E15" s="37">
        <v>5976060</v>
      </c>
      <c r="F15" s="73"/>
      <c r="G15" s="37">
        <f t="shared" si="4"/>
        <v>0</v>
      </c>
      <c r="H15" s="37">
        <f t="shared" si="5"/>
        <v>5976060</v>
      </c>
      <c r="I15" s="73"/>
      <c r="J15" s="47">
        <v>5976060</v>
      </c>
      <c r="K15" s="109">
        <f t="shared" si="6"/>
        <v>0</v>
      </c>
      <c r="L15" s="61"/>
      <c r="M15" s="47">
        <v>0</v>
      </c>
      <c r="N15" s="47">
        <f t="shared" si="7"/>
        <v>5976060</v>
      </c>
      <c r="O15" s="45">
        <f t="shared" si="0"/>
        <v>100</v>
      </c>
      <c r="P15" s="37"/>
      <c r="Q15" s="37">
        <f t="shared" si="1"/>
        <v>5976060</v>
      </c>
      <c r="R15" s="45" t="e">
        <f t="shared" si="2"/>
        <v>#DIV/0!</v>
      </c>
      <c r="S15" s="75"/>
    </row>
    <row r="16" spans="1:24" s="4" customFormat="1" ht="18.75" hidden="1" customHeight="1" x14ac:dyDescent="0.3">
      <c r="A16" s="26"/>
      <c r="B16" s="14" t="s">
        <v>9</v>
      </c>
      <c r="C16" s="38">
        <v>4527700</v>
      </c>
      <c r="D16" s="58"/>
      <c r="E16" s="38">
        <v>4527700</v>
      </c>
      <c r="F16" s="58"/>
      <c r="G16" s="37">
        <f t="shared" si="4"/>
        <v>0</v>
      </c>
      <c r="H16" s="38">
        <f t="shared" si="5"/>
        <v>4527700</v>
      </c>
      <c r="I16" s="58"/>
      <c r="J16" s="46">
        <v>4527700</v>
      </c>
      <c r="K16" s="109">
        <f t="shared" si="6"/>
        <v>0</v>
      </c>
      <c r="L16" s="87"/>
      <c r="M16" s="46">
        <v>0</v>
      </c>
      <c r="N16" s="47">
        <f t="shared" si="7"/>
        <v>4527700</v>
      </c>
      <c r="O16" s="45">
        <f t="shared" si="0"/>
        <v>100</v>
      </c>
      <c r="P16" s="38"/>
      <c r="Q16" s="38">
        <f t="shared" si="1"/>
        <v>4527700</v>
      </c>
      <c r="R16" s="40" t="e">
        <f t="shared" si="2"/>
        <v>#DIV/0!</v>
      </c>
      <c r="S16" s="75"/>
    </row>
    <row r="17" spans="1:19" ht="18.75" hidden="1" customHeight="1" x14ac:dyDescent="0.3">
      <c r="A17" s="26"/>
      <c r="B17" s="14" t="s">
        <v>10</v>
      </c>
      <c r="C17" s="38">
        <v>1445000</v>
      </c>
      <c r="D17" s="58"/>
      <c r="E17" s="38">
        <v>1445000</v>
      </c>
      <c r="F17" s="58"/>
      <c r="G17" s="37">
        <f t="shared" si="4"/>
        <v>0</v>
      </c>
      <c r="H17" s="38">
        <f t="shared" si="5"/>
        <v>1445000</v>
      </c>
      <c r="I17" s="58"/>
      <c r="J17" s="46">
        <v>1445000</v>
      </c>
      <c r="K17" s="109">
        <f t="shared" si="6"/>
        <v>0</v>
      </c>
      <c r="L17" s="87"/>
      <c r="M17" s="46">
        <v>0</v>
      </c>
      <c r="N17" s="47">
        <f t="shared" si="7"/>
        <v>1445000</v>
      </c>
      <c r="O17" s="45">
        <f t="shared" si="0"/>
        <v>100</v>
      </c>
      <c r="P17" s="38"/>
      <c r="Q17" s="38">
        <f t="shared" si="1"/>
        <v>1445000</v>
      </c>
      <c r="R17" s="40" t="e">
        <f t="shared" si="2"/>
        <v>#DIV/0!</v>
      </c>
      <c r="S17" s="75"/>
    </row>
    <row r="18" spans="1:19" ht="18.75" hidden="1" customHeight="1" x14ac:dyDescent="0.3">
      <c r="A18" s="26"/>
      <c r="B18" s="14" t="s">
        <v>27</v>
      </c>
      <c r="C18" s="38">
        <v>3360</v>
      </c>
      <c r="D18" s="58"/>
      <c r="E18" s="38">
        <v>3360</v>
      </c>
      <c r="F18" s="58"/>
      <c r="G18" s="37">
        <f t="shared" si="4"/>
        <v>0</v>
      </c>
      <c r="H18" s="38">
        <f t="shared" si="5"/>
        <v>3360</v>
      </c>
      <c r="I18" s="58"/>
      <c r="J18" s="46">
        <v>3360</v>
      </c>
      <c r="K18" s="109">
        <f t="shared" si="6"/>
        <v>0</v>
      </c>
      <c r="L18" s="87"/>
      <c r="M18" s="46">
        <v>0</v>
      </c>
      <c r="N18" s="47">
        <f t="shared" si="7"/>
        <v>3360</v>
      </c>
      <c r="O18" s="45">
        <f t="shared" si="0"/>
        <v>100</v>
      </c>
      <c r="P18" s="38"/>
      <c r="Q18" s="38">
        <f t="shared" si="1"/>
        <v>3360</v>
      </c>
      <c r="R18" s="40" t="e">
        <f t="shared" si="2"/>
        <v>#DIV/0!</v>
      </c>
      <c r="S18" s="75"/>
    </row>
    <row r="19" spans="1:19" s="4" customFormat="1" ht="31.5" hidden="1" customHeight="1" x14ac:dyDescent="0.3">
      <c r="A19" s="5"/>
      <c r="B19" s="6" t="s">
        <v>11</v>
      </c>
      <c r="C19" s="37">
        <v>4320</v>
      </c>
      <c r="D19" s="58"/>
      <c r="E19" s="37">
        <v>4320</v>
      </c>
      <c r="F19" s="73"/>
      <c r="G19" s="37">
        <f t="shared" si="4"/>
        <v>0</v>
      </c>
      <c r="H19" s="37">
        <f t="shared" si="5"/>
        <v>4320</v>
      </c>
      <c r="I19" s="73"/>
      <c r="J19" s="47">
        <v>4320</v>
      </c>
      <c r="K19" s="109">
        <f t="shared" si="6"/>
        <v>0</v>
      </c>
      <c r="L19" s="61"/>
      <c r="M19" s="47">
        <v>0</v>
      </c>
      <c r="N19" s="47">
        <f t="shared" si="7"/>
        <v>4320</v>
      </c>
      <c r="O19" s="45">
        <f t="shared" si="0"/>
        <v>100</v>
      </c>
      <c r="P19" s="37"/>
      <c r="Q19" s="37">
        <f t="shared" si="1"/>
        <v>4320</v>
      </c>
      <c r="R19" s="45" t="e">
        <f t="shared" si="2"/>
        <v>#DIV/0!</v>
      </c>
      <c r="S19" s="75"/>
    </row>
    <row r="20" spans="1:19" ht="18.75" hidden="1" customHeight="1" x14ac:dyDescent="0.3">
      <c r="A20" s="26"/>
      <c r="B20" s="14" t="s">
        <v>12</v>
      </c>
      <c r="C20" s="38">
        <v>4300</v>
      </c>
      <c r="D20" s="58"/>
      <c r="E20" s="38">
        <v>4300</v>
      </c>
      <c r="F20" s="58"/>
      <c r="G20" s="37">
        <f t="shared" si="4"/>
        <v>0</v>
      </c>
      <c r="H20" s="38">
        <f t="shared" si="5"/>
        <v>4300</v>
      </c>
      <c r="I20" s="58"/>
      <c r="J20" s="46">
        <v>4300</v>
      </c>
      <c r="K20" s="109">
        <f t="shared" si="6"/>
        <v>0</v>
      </c>
      <c r="L20" s="87"/>
      <c r="M20" s="46">
        <v>0</v>
      </c>
      <c r="N20" s="47">
        <f t="shared" si="7"/>
        <v>4300</v>
      </c>
      <c r="O20" s="45">
        <f t="shared" si="0"/>
        <v>100</v>
      </c>
      <c r="P20" s="38"/>
      <c r="Q20" s="38">
        <f t="shared" si="1"/>
        <v>4300</v>
      </c>
      <c r="R20" s="40" t="e">
        <f t="shared" si="2"/>
        <v>#DIV/0!</v>
      </c>
      <c r="S20" s="75"/>
    </row>
    <row r="21" spans="1:19" ht="19.5" hidden="1" customHeight="1" x14ac:dyDescent="0.3">
      <c r="A21" s="5"/>
      <c r="B21" s="6" t="s">
        <v>23</v>
      </c>
      <c r="C21" s="37">
        <v>277642</v>
      </c>
      <c r="D21" s="58"/>
      <c r="E21" s="37">
        <v>277642</v>
      </c>
      <c r="F21" s="73"/>
      <c r="G21" s="37">
        <f t="shared" si="4"/>
        <v>0</v>
      </c>
      <c r="H21" s="37">
        <f t="shared" si="5"/>
        <v>277642</v>
      </c>
      <c r="I21" s="73"/>
      <c r="J21" s="47">
        <v>277642</v>
      </c>
      <c r="K21" s="109">
        <f t="shared" si="6"/>
        <v>0</v>
      </c>
      <c r="L21" s="61"/>
      <c r="M21" s="47">
        <v>0</v>
      </c>
      <c r="N21" s="47">
        <f t="shared" si="7"/>
        <v>277642</v>
      </c>
      <c r="O21" s="45">
        <f t="shared" si="0"/>
        <v>100</v>
      </c>
      <c r="P21" s="37"/>
      <c r="Q21" s="37">
        <f t="shared" si="1"/>
        <v>277642</v>
      </c>
      <c r="R21" s="45" t="e">
        <f t="shared" si="2"/>
        <v>#DIV/0!</v>
      </c>
      <c r="S21" s="75"/>
    </row>
    <row r="22" spans="1:19" ht="31.5" hidden="1" customHeight="1" x14ac:dyDescent="0.3">
      <c r="A22" s="5"/>
      <c r="B22" s="6" t="s">
        <v>63</v>
      </c>
      <c r="C22" s="37">
        <v>1</v>
      </c>
      <c r="D22" s="58"/>
      <c r="E22" s="37">
        <v>1</v>
      </c>
      <c r="F22" s="73"/>
      <c r="G22" s="37">
        <f t="shared" si="4"/>
        <v>0</v>
      </c>
      <c r="H22" s="37">
        <f t="shared" si="5"/>
        <v>1</v>
      </c>
      <c r="I22" s="73"/>
      <c r="J22" s="47">
        <v>1</v>
      </c>
      <c r="K22" s="109">
        <f t="shared" si="6"/>
        <v>0</v>
      </c>
      <c r="L22" s="61"/>
      <c r="M22" s="47">
        <v>0</v>
      </c>
      <c r="N22" s="47">
        <f t="shared" si="7"/>
        <v>1</v>
      </c>
      <c r="O22" s="45">
        <f t="shared" si="0"/>
        <v>100</v>
      </c>
      <c r="P22" s="32"/>
      <c r="Q22" s="32">
        <f t="shared" si="1"/>
        <v>1</v>
      </c>
      <c r="R22" s="40" t="e">
        <f t="shared" si="2"/>
        <v>#DIV/0!</v>
      </c>
      <c r="S22" s="75"/>
    </row>
    <row r="23" spans="1:19" s="4" customFormat="1" ht="31.5" hidden="1" customHeight="1" x14ac:dyDescent="0.3">
      <c r="A23" s="5"/>
      <c r="B23" s="6" t="s">
        <v>13</v>
      </c>
      <c r="C23" s="37">
        <f>SUM(C24:C32)</f>
        <v>23215</v>
      </c>
      <c r="D23" s="58"/>
      <c r="E23" s="37">
        <v>23215</v>
      </c>
      <c r="F23" s="73"/>
      <c r="G23" s="37">
        <f t="shared" si="4"/>
        <v>0</v>
      </c>
      <c r="H23" s="37">
        <f t="shared" si="5"/>
        <v>23215</v>
      </c>
      <c r="I23" s="73"/>
      <c r="J23" s="47">
        <v>23215</v>
      </c>
      <c r="K23" s="109">
        <f t="shared" si="6"/>
        <v>0</v>
      </c>
      <c r="L23" s="61"/>
      <c r="M23" s="47">
        <v>0</v>
      </c>
      <c r="N23" s="47">
        <f t="shared" si="7"/>
        <v>23215</v>
      </c>
      <c r="O23" s="45">
        <f t="shared" si="0"/>
        <v>100</v>
      </c>
      <c r="P23" s="37"/>
      <c r="Q23" s="37">
        <f t="shared" si="1"/>
        <v>23215</v>
      </c>
      <c r="R23" s="45" t="e">
        <f t="shared" si="2"/>
        <v>#DIV/0!</v>
      </c>
      <c r="S23" s="75"/>
    </row>
    <row r="24" spans="1:19" ht="47.25" hidden="1" x14ac:dyDescent="0.3">
      <c r="A24" s="26"/>
      <c r="B24" s="14" t="s">
        <v>32</v>
      </c>
      <c r="C24" s="38">
        <v>6700</v>
      </c>
      <c r="D24" s="58"/>
      <c r="E24" s="38">
        <v>6700</v>
      </c>
      <c r="F24" s="58"/>
      <c r="G24" s="37">
        <f t="shared" si="4"/>
        <v>0</v>
      </c>
      <c r="H24" s="38">
        <f t="shared" si="5"/>
        <v>6700</v>
      </c>
      <c r="I24" s="58"/>
      <c r="J24" s="46">
        <v>6700</v>
      </c>
      <c r="K24" s="109">
        <f t="shared" si="6"/>
        <v>0</v>
      </c>
      <c r="L24" s="87"/>
      <c r="M24" s="46">
        <v>0</v>
      </c>
      <c r="N24" s="47">
        <f t="shared" si="7"/>
        <v>6700</v>
      </c>
      <c r="O24" s="45">
        <f t="shared" si="0"/>
        <v>100</v>
      </c>
      <c r="P24" s="32"/>
      <c r="Q24" s="32">
        <f t="shared" si="1"/>
        <v>6700</v>
      </c>
      <c r="R24" s="40" t="e">
        <f t="shared" si="2"/>
        <v>#DIV/0!</v>
      </c>
      <c r="S24" s="75"/>
    </row>
    <row r="25" spans="1:19" ht="31.5" hidden="1" x14ac:dyDescent="0.3">
      <c r="A25" s="26"/>
      <c r="B25" s="14" t="s">
        <v>25</v>
      </c>
      <c r="C25" s="38">
        <f>725</f>
        <v>725</v>
      </c>
      <c r="D25" s="58"/>
      <c r="E25" s="38">
        <v>725</v>
      </c>
      <c r="F25" s="58"/>
      <c r="G25" s="37">
        <f t="shared" si="4"/>
        <v>0</v>
      </c>
      <c r="H25" s="38">
        <f t="shared" si="5"/>
        <v>725</v>
      </c>
      <c r="I25" s="58"/>
      <c r="J25" s="46">
        <v>725</v>
      </c>
      <c r="K25" s="109">
        <f t="shared" si="6"/>
        <v>0</v>
      </c>
      <c r="L25" s="87"/>
      <c r="M25" s="46">
        <v>0</v>
      </c>
      <c r="N25" s="47">
        <f t="shared" si="7"/>
        <v>725</v>
      </c>
      <c r="O25" s="45">
        <f t="shared" si="0"/>
        <v>100</v>
      </c>
      <c r="P25" s="32"/>
      <c r="Q25" s="32">
        <f t="shared" si="1"/>
        <v>725</v>
      </c>
      <c r="R25" s="40" t="e">
        <f t="shared" si="2"/>
        <v>#DIV/0!</v>
      </c>
      <c r="S25" s="75"/>
    </row>
    <row r="26" spans="1:19" ht="63" hidden="1" customHeight="1" x14ac:dyDescent="0.3">
      <c r="A26" s="26"/>
      <c r="B26" s="15" t="s">
        <v>36</v>
      </c>
      <c r="C26" s="38">
        <v>9700</v>
      </c>
      <c r="D26" s="58"/>
      <c r="E26" s="38">
        <v>9700</v>
      </c>
      <c r="F26" s="58"/>
      <c r="G26" s="37">
        <f t="shared" si="4"/>
        <v>0</v>
      </c>
      <c r="H26" s="38">
        <f t="shared" si="5"/>
        <v>9700</v>
      </c>
      <c r="I26" s="58"/>
      <c r="J26" s="46">
        <v>9700</v>
      </c>
      <c r="K26" s="109">
        <f t="shared" si="6"/>
        <v>0</v>
      </c>
      <c r="L26" s="87"/>
      <c r="M26" s="46">
        <v>0</v>
      </c>
      <c r="N26" s="47">
        <f t="shared" si="7"/>
        <v>9700</v>
      </c>
      <c r="O26" s="45">
        <f t="shared" si="0"/>
        <v>100</v>
      </c>
      <c r="P26" s="32"/>
      <c r="Q26" s="32">
        <f t="shared" si="1"/>
        <v>9700</v>
      </c>
      <c r="R26" s="40" t="e">
        <f t="shared" si="2"/>
        <v>#DIV/0!</v>
      </c>
      <c r="S26" s="75"/>
    </row>
    <row r="27" spans="1:19" ht="63" hidden="1" customHeight="1" x14ac:dyDescent="0.3">
      <c r="A27" s="26"/>
      <c r="B27" s="15" t="s">
        <v>26</v>
      </c>
      <c r="C27" s="38">
        <v>1755</v>
      </c>
      <c r="D27" s="58"/>
      <c r="E27" s="38">
        <v>1755</v>
      </c>
      <c r="F27" s="58"/>
      <c r="G27" s="37">
        <f t="shared" si="4"/>
        <v>0</v>
      </c>
      <c r="H27" s="38">
        <f t="shared" si="5"/>
        <v>1755</v>
      </c>
      <c r="I27" s="58"/>
      <c r="J27" s="46">
        <v>1755</v>
      </c>
      <c r="K27" s="109">
        <f t="shared" si="6"/>
        <v>0</v>
      </c>
      <c r="L27" s="87"/>
      <c r="M27" s="46">
        <v>0</v>
      </c>
      <c r="N27" s="47">
        <f t="shared" si="7"/>
        <v>1755</v>
      </c>
      <c r="O27" s="45">
        <f t="shared" si="0"/>
        <v>100</v>
      </c>
      <c r="P27" s="32"/>
      <c r="Q27" s="32">
        <f t="shared" si="1"/>
        <v>1755</v>
      </c>
      <c r="R27" s="40" t="e">
        <f t="shared" si="2"/>
        <v>#DIV/0!</v>
      </c>
      <c r="S27" s="75"/>
    </row>
    <row r="28" spans="1:19" ht="31.5" hidden="1" x14ac:dyDescent="0.3">
      <c r="A28" s="26"/>
      <c r="B28" s="15" t="s">
        <v>37</v>
      </c>
      <c r="C28" s="38">
        <v>820</v>
      </c>
      <c r="D28" s="58"/>
      <c r="E28" s="38">
        <v>820</v>
      </c>
      <c r="F28" s="58"/>
      <c r="G28" s="37">
        <f t="shared" si="4"/>
        <v>0</v>
      </c>
      <c r="H28" s="38">
        <f t="shared" si="5"/>
        <v>820</v>
      </c>
      <c r="I28" s="58"/>
      <c r="J28" s="46">
        <v>820</v>
      </c>
      <c r="K28" s="109">
        <f t="shared" si="6"/>
        <v>0</v>
      </c>
      <c r="L28" s="87"/>
      <c r="M28" s="46">
        <v>0</v>
      </c>
      <c r="N28" s="47">
        <f t="shared" si="7"/>
        <v>820</v>
      </c>
      <c r="O28" s="45">
        <f t="shared" si="0"/>
        <v>100</v>
      </c>
      <c r="P28" s="32"/>
      <c r="Q28" s="32">
        <f t="shared" si="1"/>
        <v>820</v>
      </c>
      <c r="R28" s="40" t="e">
        <f t="shared" si="2"/>
        <v>#DIV/0!</v>
      </c>
      <c r="S28" s="75"/>
    </row>
    <row r="29" spans="1:19" ht="94.5" hidden="1" x14ac:dyDescent="0.3">
      <c r="A29" s="26"/>
      <c r="B29" s="16" t="s">
        <v>57</v>
      </c>
      <c r="C29" s="38">
        <v>3</v>
      </c>
      <c r="D29" s="58"/>
      <c r="E29" s="38">
        <v>3</v>
      </c>
      <c r="F29" s="58"/>
      <c r="G29" s="37">
        <f t="shared" si="4"/>
        <v>0</v>
      </c>
      <c r="H29" s="38">
        <f t="shared" si="5"/>
        <v>3</v>
      </c>
      <c r="I29" s="58"/>
      <c r="J29" s="46">
        <v>3</v>
      </c>
      <c r="K29" s="109">
        <f t="shared" si="6"/>
        <v>0</v>
      </c>
      <c r="L29" s="87"/>
      <c r="M29" s="46">
        <v>0</v>
      </c>
      <c r="N29" s="47">
        <f t="shared" si="7"/>
        <v>3</v>
      </c>
      <c r="O29" s="45">
        <f t="shared" si="0"/>
        <v>100</v>
      </c>
      <c r="P29" s="32"/>
      <c r="Q29" s="32">
        <f t="shared" si="1"/>
        <v>3</v>
      </c>
      <c r="R29" s="40" t="e">
        <f t="shared" si="2"/>
        <v>#DIV/0!</v>
      </c>
      <c r="S29" s="75"/>
    </row>
    <row r="30" spans="1:19" ht="47.25" hidden="1" customHeight="1" x14ac:dyDescent="0.3">
      <c r="A30" s="26"/>
      <c r="B30" s="15" t="s">
        <v>33</v>
      </c>
      <c r="C30" s="38">
        <v>3400</v>
      </c>
      <c r="D30" s="58"/>
      <c r="E30" s="38">
        <v>3400</v>
      </c>
      <c r="F30" s="58"/>
      <c r="G30" s="37">
        <f t="shared" si="4"/>
        <v>0</v>
      </c>
      <c r="H30" s="38">
        <f t="shared" si="5"/>
        <v>3400</v>
      </c>
      <c r="I30" s="58"/>
      <c r="J30" s="46">
        <v>3400</v>
      </c>
      <c r="K30" s="109">
        <f t="shared" si="6"/>
        <v>0</v>
      </c>
      <c r="L30" s="87"/>
      <c r="M30" s="46">
        <v>0</v>
      </c>
      <c r="N30" s="47">
        <f t="shared" si="7"/>
        <v>3400</v>
      </c>
      <c r="O30" s="45">
        <f t="shared" si="0"/>
        <v>100</v>
      </c>
      <c r="P30" s="32"/>
      <c r="Q30" s="32">
        <f t="shared" si="1"/>
        <v>3400</v>
      </c>
      <c r="R30" s="40" t="e">
        <f t="shared" si="2"/>
        <v>#DIV/0!</v>
      </c>
      <c r="S30" s="75"/>
    </row>
    <row r="31" spans="1:19" ht="31.5" hidden="1" x14ac:dyDescent="0.3">
      <c r="A31" s="26"/>
      <c r="B31" s="15" t="s">
        <v>58</v>
      </c>
      <c r="C31" s="38">
        <v>1</v>
      </c>
      <c r="D31" s="58"/>
      <c r="E31" s="38">
        <v>1</v>
      </c>
      <c r="F31" s="58"/>
      <c r="G31" s="37">
        <f t="shared" si="4"/>
        <v>0</v>
      </c>
      <c r="H31" s="38">
        <f t="shared" si="5"/>
        <v>1</v>
      </c>
      <c r="I31" s="58"/>
      <c r="J31" s="46">
        <v>1</v>
      </c>
      <c r="K31" s="109">
        <f t="shared" si="6"/>
        <v>0</v>
      </c>
      <c r="L31" s="87"/>
      <c r="M31" s="46">
        <v>0</v>
      </c>
      <c r="N31" s="47">
        <f t="shared" si="7"/>
        <v>1</v>
      </c>
      <c r="O31" s="45">
        <f t="shared" si="0"/>
        <v>100</v>
      </c>
      <c r="P31" s="32"/>
      <c r="Q31" s="32">
        <f t="shared" si="1"/>
        <v>1</v>
      </c>
      <c r="R31" s="40" t="e">
        <f t="shared" si="2"/>
        <v>#DIV/0!</v>
      </c>
      <c r="S31" s="75"/>
    </row>
    <row r="32" spans="1:19" ht="78.75" hidden="1" x14ac:dyDescent="0.3">
      <c r="A32" s="26"/>
      <c r="B32" s="15" t="s">
        <v>62</v>
      </c>
      <c r="C32" s="38">
        <v>111</v>
      </c>
      <c r="D32" s="58"/>
      <c r="E32" s="38">
        <v>111</v>
      </c>
      <c r="F32" s="58"/>
      <c r="G32" s="37">
        <f t="shared" si="4"/>
        <v>0</v>
      </c>
      <c r="H32" s="38">
        <f t="shared" si="5"/>
        <v>111</v>
      </c>
      <c r="I32" s="58"/>
      <c r="J32" s="46">
        <v>111</v>
      </c>
      <c r="K32" s="109">
        <f t="shared" si="6"/>
        <v>0</v>
      </c>
      <c r="L32" s="87"/>
      <c r="M32" s="46">
        <v>0</v>
      </c>
      <c r="N32" s="47">
        <f t="shared" si="7"/>
        <v>111</v>
      </c>
      <c r="O32" s="45">
        <f t="shared" si="0"/>
        <v>100</v>
      </c>
      <c r="P32" s="32"/>
      <c r="Q32" s="32">
        <f t="shared" si="1"/>
        <v>111</v>
      </c>
      <c r="R32" s="40" t="e">
        <f t="shared" si="2"/>
        <v>#DIV/0!</v>
      </c>
      <c r="S32" s="75"/>
    </row>
    <row r="33" spans="1:22" s="4" customFormat="1" hidden="1" x14ac:dyDescent="0.3">
      <c r="A33" s="5"/>
      <c r="B33" s="6" t="s">
        <v>14</v>
      </c>
      <c r="C33" s="37">
        <v>177413</v>
      </c>
      <c r="D33" s="58"/>
      <c r="E33" s="37">
        <v>177413</v>
      </c>
      <c r="F33" s="73"/>
      <c r="G33" s="37">
        <f t="shared" si="4"/>
        <v>0</v>
      </c>
      <c r="H33" s="37">
        <f t="shared" si="5"/>
        <v>177413</v>
      </c>
      <c r="I33" s="73"/>
      <c r="J33" s="47">
        <v>177413</v>
      </c>
      <c r="K33" s="109">
        <f t="shared" si="6"/>
        <v>0</v>
      </c>
      <c r="L33" s="61"/>
      <c r="M33" s="47">
        <v>0</v>
      </c>
      <c r="N33" s="47">
        <f t="shared" si="7"/>
        <v>177413</v>
      </c>
      <c r="O33" s="45">
        <f t="shared" si="0"/>
        <v>100</v>
      </c>
      <c r="P33" s="37"/>
      <c r="Q33" s="37">
        <f t="shared" si="1"/>
        <v>177413</v>
      </c>
      <c r="R33" s="45" t="e">
        <f t="shared" si="2"/>
        <v>#DIV/0!</v>
      </c>
      <c r="S33" s="75"/>
    </row>
    <row r="34" spans="1:22" hidden="1" x14ac:dyDescent="0.3">
      <c r="A34" s="26"/>
      <c r="B34" s="14" t="s">
        <v>15</v>
      </c>
      <c r="C34" s="38">
        <v>24462</v>
      </c>
      <c r="D34" s="58"/>
      <c r="E34" s="38">
        <v>24462</v>
      </c>
      <c r="F34" s="58"/>
      <c r="G34" s="37">
        <f t="shared" si="4"/>
        <v>0</v>
      </c>
      <c r="H34" s="38">
        <f t="shared" si="5"/>
        <v>24462</v>
      </c>
      <c r="I34" s="58"/>
      <c r="J34" s="46">
        <v>24462</v>
      </c>
      <c r="K34" s="109">
        <f t="shared" si="6"/>
        <v>0</v>
      </c>
      <c r="L34" s="87"/>
      <c r="M34" s="46">
        <v>0</v>
      </c>
      <c r="N34" s="47">
        <f t="shared" si="7"/>
        <v>24462</v>
      </c>
      <c r="O34" s="45">
        <f t="shared" si="0"/>
        <v>100</v>
      </c>
      <c r="P34" s="38"/>
      <c r="Q34" s="38">
        <f t="shared" si="1"/>
        <v>24462</v>
      </c>
      <c r="R34" s="40" t="e">
        <f t="shared" si="2"/>
        <v>#DIV/0!</v>
      </c>
      <c r="S34" s="75"/>
    </row>
    <row r="35" spans="1:22" hidden="1" x14ac:dyDescent="0.3">
      <c r="A35" s="26"/>
      <c r="B35" s="14" t="s">
        <v>39</v>
      </c>
      <c r="C35" s="38">
        <v>8676</v>
      </c>
      <c r="D35" s="58"/>
      <c r="E35" s="38">
        <v>8676</v>
      </c>
      <c r="F35" s="58"/>
      <c r="G35" s="37">
        <f t="shared" si="4"/>
        <v>0</v>
      </c>
      <c r="H35" s="38">
        <f t="shared" si="5"/>
        <v>8676</v>
      </c>
      <c r="I35" s="58"/>
      <c r="J35" s="46">
        <v>8676</v>
      </c>
      <c r="K35" s="109">
        <f t="shared" si="6"/>
        <v>0</v>
      </c>
      <c r="L35" s="87"/>
      <c r="M35" s="46">
        <v>0</v>
      </c>
      <c r="N35" s="47">
        <f t="shared" si="7"/>
        <v>8676</v>
      </c>
      <c r="O35" s="45">
        <f t="shared" si="0"/>
        <v>100</v>
      </c>
      <c r="P35" s="38"/>
      <c r="Q35" s="38">
        <f t="shared" si="1"/>
        <v>8676</v>
      </c>
      <c r="R35" s="40" t="e">
        <f t="shared" si="2"/>
        <v>#DIV/0!</v>
      </c>
      <c r="S35" s="75"/>
    </row>
    <row r="36" spans="1:22" hidden="1" x14ac:dyDescent="0.3">
      <c r="A36" s="26"/>
      <c r="B36" s="14" t="s">
        <v>16</v>
      </c>
      <c r="C36" s="38">
        <v>144275</v>
      </c>
      <c r="D36" s="58"/>
      <c r="E36" s="38">
        <v>144275</v>
      </c>
      <c r="F36" s="58"/>
      <c r="G36" s="37">
        <f t="shared" si="4"/>
        <v>0</v>
      </c>
      <c r="H36" s="38">
        <f t="shared" si="5"/>
        <v>144275</v>
      </c>
      <c r="I36" s="58"/>
      <c r="J36" s="46">
        <v>144275</v>
      </c>
      <c r="K36" s="109">
        <f t="shared" si="6"/>
        <v>0</v>
      </c>
      <c r="L36" s="87"/>
      <c r="M36" s="46">
        <v>0</v>
      </c>
      <c r="N36" s="47">
        <f t="shared" si="7"/>
        <v>144275</v>
      </c>
      <c r="O36" s="45">
        <f t="shared" si="0"/>
        <v>100</v>
      </c>
      <c r="P36" s="38"/>
      <c r="Q36" s="38">
        <f t="shared" si="1"/>
        <v>144275</v>
      </c>
      <c r="R36" s="40" t="e">
        <f t="shared" si="2"/>
        <v>#DIV/0!</v>
      </c>
      <c r="S36" s="75"/>
    </row>
    <row r="37" spans="1:22" s="4" customFormat="1" ht="31.5" hidden="1" x14ac:dyDescent="0.3">
      <c r="A37" s="5"/>
      <c r="B37" s="6" t="s">
        <v>29</v>
      </c>
      <c r="C37" s="37">
        <v>19076</v>
      </c>
      <c r="D37" s="73">
        <f t="shared" si="3"/>
        <v>10891</v>
      </c>
      <c r="E37" s="37">
        <v>29967</v>
      </c>
      <c r="F37" s="73">
        <v>9765</v>
      </c>
      <c r="G37" s="37">
        <f t="shared" si="4"/>
        <v>20656</v>
      </c>
      <c r="H37" s="37">
        <f t="shared" si="5"/>
        <v>39732</v>
      </c>
      <c r="I37" s="73"/>
      <c r="J37" s="47">
        <v>39732</v>
      </c>
      <c r="K37" s="109">
        <f t="shared" si="6"/>
        <v>20656</v>
      </c>
      <c r="L37" s="61"/>
      <c r="M37" s="47">
        <v>20656</v>
      </c>
      <c r="N37" s="47">
        <f t="shared" si="7"/>
        <v>39732</v>
      </c>
      <c r="O37" s="45">
        <f t="shared" si="0"/>
        <v>208.28265883833092</v>
      </c>
      <c r="P37" s="37"/>
      <c r="Q37" s="37">
        <f t="shared" si="1"/>
        <v>29967</v>
      </c>
      <c r="R37" s="45" t="e">
        <f t="shared" si="2"/>
        <v>#DIV/0!</v>
      </c>
      <c r="S37" s="75"/>
    </row>
    <row r="38" spans="1:22" ht="31.5" hidden="1" x14ac:dyDescent="0.3">
      <c r="A38" s="5"/>
      <c r="B38" s="6" t="s">
        <v>17</v>
      </c>
      <c r="C38" s="37">
        <v>29470</v>
      </c>
      <c r="D38" s="58"/>
      <c r="E38" s="37">
        <v>29470</v>
      </c>
      <c r="F38" s="73"/>
      <c r="G38" s="37">
        <f t="shared" si="4"/>
        <v>0</v>
      </c>
      <c r="H38" s="37">
        <f t="shared" si="5"/>
        <v>29470</v>
      </c>
      <c r="I38" s="73"/>
      <c r="J38" s="47">
        <v>29470</v>
      </c>
      <c r="K38" s="109">
        <f t="shared" si="6"/>
        <v>0</v>
      </c>
      <c r="L38" s="61"/>
      <c r="M38" s="47">
        <v>0</v>
      </c>
      <c r="N38" s="47">
        <f t="shared" si="7"/>
        <v>29470</v>
      </c>
      <c r="O38" s="45">
        <f t="shared" si="0"/>
        <v>100</v>
      </c>
      <c r="P38" s="37"/>
      <c r="Q38" s="37">
        <f t="shared" si="1"/>
        <v>29470</v>
      </c>
      <c r="R38" s="45" t="e">
        <f t="shared" si="2"/>
        <v>#DIV/0!</v>
      </c>
      <c r="S38" s="75"/>
    </row>
    <row r="39" spans="1:22" hidden="1" x14ac:dyDescent="0.3">
      <c r="A39" s="5"/>
      <c r="B39" s="6" t="s">
        <v>28</v>
      </c>
      <c r="C39" s="37">
        <v>2901</v>
      </c>
      <c r="D39" s="58"/>
      <c r="E39" s="37">
        <v>2901</v>
      </c>
      <c r="F39" s="73"/>
      <c r="G39" s="37">
        <f t="shared" si="4"/>
        <v>0</v>
      </c>
      <c r="H39" s="37">
        <f t="shared" si="5"/>
        <v>2901</v>
      </c>
      <c r="I39" s="73"/>
      <c r="J39" s="47">
        <v>2901</v>
      </c>
      <c r="K39" s="109">
        <f t="shared" si="6"/>
        <v>0</v>
      </c>
      <c r="L39" s="61"/>
      <c r="M39" s="47">
        <v>0</v>
      </c>
      <c r="N39" s="47">
        <f t="shared" si="7"/>
        <v>2901</v>
      </c>
      <c r="O39" s="45">
        <f t="shared" ref="O39:O70" si="8">N39/C39*100</f>
        <v>100</v>
      </c>
      <c r="P39" s="37"/>
      <c r="Q39" s="37">
        <f t="shared" si="1"/>
        <v>2901</v>
      </c>
      <c r="R39" s="45" t="e">
        <f t="shared" si="2"/>
        <v>#DIV/0!</v>
      </c>
      <c r="S39" s="75"/>
    </row>
    <row r="40" spans="1:22" hidden="1" x14ac:dyDescent="0.3">
      <c r="A40" s="5"/>
      <c r="B40" s="6" t="s">
        <v>24</v>
      </c>
      <c r="C40" s="37">
        <v>883818</v>
      </c>
      <c r="D40" s="58"/>
      <c r="E40" s="37">
        <v>883818</v>
      </c>
      <c r="F40" s="73"/>
      <c r="G40" s="37">
        <f t="shared" si="4"/>
        <v>0</v>
      </c>
      <c r="H40" s="37">
        <f t="shared" si="5"/>
        <v>883818</v>
      </c>
      <c r="I40" s="73"/>
      <c r="J40" s="47">
        <v>883818</v>
      </c>
      <c r="K40" s="109">
        <f t="shared" si="6"/>
        <v>0</v>
      </c>
      <c r="L40" s="61"/>
      <c r="M40" s="47">
        <v>0</v>
      </c>
      <c r="N40" s="47">
        <f t="shared" si="7"/>
        <v>883818</v>
      </c>
      <c r="O40" s="45">
        <f t="shared" si="8"/>
        <v>100</v>
      </c>
      <c r="P40" s="37"/>
      <c r="Q40" s="37">
        <f t="shared" si="1"/>
        <v>883818</v>
      </c>
      <c r="R40" s="45" t="e">
        <f t="shared" si="2"/>
        <v>#DIV/0!</v>
      </c>
      <c r="S40" s="75"/>
    </row>
    <row r="41" spans="1:22" s="19" customFormat="1" ht="27.75" hidden="1" customHeight="1" x14ac:dyDescent="0.3">
      <c r="A41" s="25" t="s">
        <v>212</v>
      </c>
      <c r="B41" s="6" t="s">
        <v>18</v>
      </c>
      <c r="C41" s="37">
        <v>20707536.899999999</v>
      </c>
      <c r="D41" s="58">
        <f>E41-C41</f>
        <v>576851.10000000149</v>
      </c>
      <c r="E41" s="37">
        <v>21284388</v>
      </c>
      <c r="F41" s="73">
        <v>2676785.6</v>
      </c>
      <c r="G41" s="37">
        <f t="shared" si="4"/>
        <v>3253636.7000000016</v>
      </c>
      <c r="H41" s="37">
        <v>24238818.199999999</v>
      </c>
      <c r="I41" s="73">
        <f>J41-H41</f>
        <v>2673310</v>
      </c>
      <c r="J41" s="47">
        <v>26912128.199999999</v>
      </c>
      <c r="K41" s="109">
        <f t="shared" si="6"/>
        <v>5926946.7000000011</v>
      </c>
      <c r="L41" s="61"/>
      <c r="M41" s="47">
        <v>5926946.7000000011</v>
      </c>
      <c r="N41" s="47">
        <f t="shared" si="7"/>
        <v>26912128.199999999</v>
      </c>
      <c r="O41" s="45">
        <f t="shared" si="8"/>
        <v>129.96296145680176</v>
      </c>
      <c r="P41" s="37"/>
      <c r="Q41" s="37">
        <f t="shared" si="1"/>
        <v>21284388</v>
      </c>
      <c r="R41" s="45" t="e">
        <f t="shared" si="2"/>
        <v>#DIV/0!</v>
      </c>
      <c r="S41" s="75"/>
      <c r="T41" s="52"/>
      <c r="U41" s="52"/>
      <c r="V41" s="52"/>
    </row>
    <row r="42" spans="1:22" s="22" customFormat="1" ht="27.75" hidden="1" customHeight="1" x14ac:dyDescent="0.3">
      <c r="A42" s="26"/>
      <c r="B42" s="6" t="s">
        <v>216</v>
      </c>
      <c r="C42" s="37">
        <f>C43+C44+C45</f>
        <v>6637172.7999999998</v>
      </c>
      <c r="D42" s="73"/>
      <c r="E42" s="37">
        <f>E43+E44+E45</f>
        <v>6637172.7999999998</v>
      </c>
      <c r="F42" s="73">
        <v>600800</v>
      </c>
      <c r="G42" s="37">
        <f t="shared" si="4"/>
        <v>600800</v>
      </c>
      <c r="H42" s="37">
        <f>H43+H44+H45+H46</f>
        <v>7237972.7999999998</v>
      </c>
      <c r="I42" s="73">
        <f>J42-H42</f>
        <v>169804</v>
      </c>
      <c r="J42" s="37">
        <f>SUM(J43:J48)</f>
        <v>7407776.7999999998</v>
      </c>
      <c r="K42" s="58">
        <f t="shared" si="6"/>
        <v>770604</v>
      </c>
      <c r="L42" s="37"/>
      <c r="M42" s="37">
        <v>770604</v>
      </c>
      <c r="N42" s="37"/>
      <c r="O42" s="40">
        <f t="shared" si="8"/>
        <v>0</v>
      </c>
      <c r="P42" s="37"/>
      <c r="Q42" s="37">
        <f t="shared" si="1"/>
        <v>6637172.7999999998</v>
      </c>
      <c r="R42" s="45" t="e">
        <f t="shared" si="2"/>
        <v>#DIV/0!</v>
      </c>
      <c r="S42" s="75"/>
      <c r="U42" s="53"/>
    </row>
    <row r="43" spans="1:22" ht="31.5" hidden="1" x14ac:dyDescent="0.3">
      <c r="A43" s="27"/>
      <c r="B43" s="11" t="s">
        <v>19</v>
      </c>
      <c r="C43" s="38">
        <v>4409777.8</v>
      </c>
      <c r="D43" s="58"/>
      <c r="E43" s="38">
        <v>4409777.8</v>
      </c>
      <c r="F43" s="58"/>
      <c r="G43" s="37">
        <f t="shared" si="4"/>
        <v>0</v>
      </c>
      <c r="H43" s="38">
        <f t="shared" si="5"/>
        <v>4409777.8</v>
      </c>
      <c r="I43" s="58"/>
      <c r="J43" s="38">
        <v>4409777.8</v>
      </c>
      <c r="K43" s="58">
        <f t="shared" si="6"/>
        <v>0</v>
      </c>
      <c r="L43" s="38"/>
      <c r="M43" s="38">
        <v>0</v>
      </c>
      <c r="N43" s="38"/>
      <c r="O43" s="40">
        <f t="shared" si="8"/>
        <v>0</v>
      </c>
      <c r="P43" s="38"/>
      <c r="Q43" s="38">
        <f t="shared" si="1"/>
        <v>4409777.8</v>
      </c>
      <c r="R43" s="40" t="e">
        <f t="shared" si="2"/>
        <v>#DIV/0!</v>
      </c>
      <c r="S43" s="75"/>
    </row>
    <row r="44" spans="1:22" ht="31.5" hidden="1" customHeight="1" x14ac:dyDescent="0.3">
      <c r="A44" s="27"/>
      <c r="B44" s="11" t="s">
        <v>102</v>
      </c>
      <c r="C44" s="38">
        <v>435625</v>
      </c>
      <c r="D44" s="58"/>
      <c r="E44" s="38">
        <v>435625</v>
      </c>
      <c r="F44" s="58"/>
      <c r="G44" s="37">
        <f t="shared" si="4"/>
        <v>0</v>
      </c>
      <c r="H44" s="38">
        <f t="shared" si="5"/>
        <v>435625</v>
      </c>
      <c r="I44" s="58"/>
      <c r="J44" s="38">
        <v>435625</v>
      </c>
      <c r="K44" s="58">
        <f t="shared" si="6"/>
        <v>0</v>
      </c>
      <c r="L44" s="38"/>
      <c r="M44" s="38">
        <v>0</v>
      </c>
      <c r="N44" s="38"/>
      <c r="O44" s="40">
        <f t="shared" si="8"/>
        <v>0</v>
      </c>
      <c r="P44" s="38"/>
      <c r="Q44" s="38">
        <f t="shared" si="1"/>
        <v>435625</v>
      </c>
      <c r="R44" s="40" t="e">
        <f t="shared" si="2"/>
        <v>#DIV/0!</v>
      </c>
      <c r="S44" s="75"/>
    </row>
    <row r="45" spans="1:22" ht="47.25" hidden="1" x14ac:dyDescent="0.3">
      <c r="A45" s="27"/>
      <c r="B45" s="11" t="s">
        <v>103</v>
      </c>
      <c r="C45" s="38">
        <v>1791770</v>
      </c>
      <c r="D45" s="58"/>
      <c r="E45" s="38">
        <v>1791770</v>
      </c>
      <c r="F45" s="58"/>
      <c r="G45" s="37">
        <f t="shared" si="4"/>
        <v>0</v>
      </c>
      <c r="H45" s="38">
        <f t="shared" si="5"/>
        <v>1791770</v>
      </c>
      <c r="I45" s="58"/>
      <c r="J45" s="38">
        <v>1791770</v>
      </c>
      <c r="K45" s="58">
        <f t="shared" si="6"/>
        <v>0</v>
      </c>
      <c r="L45" s="38"/>
      <c r="M45" s="38">
        <v>0</v>
      </c>
      <c r="N45" s="38"/>
      <c r="O45" s="40">
        <f t="shared" si="8"/>
        <v>0</v>
      </c>
      <c r="P45" s="38"/>
      <c r="Q45" s="38">
        <f t="shared" si="1"/>
        <v>1791770</v>
      </c>
      <c r="R45" s="40" t="e">
        <f t="shared" si="2"/>
        <v>#DIV/0!</v>
      </c>
      <c r="S45" s="75"/>
    </row>
    <row r="46" spans="1:22" ht="84.75" hidden="1" customHeight="1" x14ac:dyDescent="0.3">
      <c r="A46" s="27"/>
      <c r="B46" s="91" t="s">
        <v>246</v>
      </c>
      <c r="C46" s="38"/>
      <c r="D46" s="58"/>
      <c r="E46" s="38"/>
      <c r="F46" s="58">
        <v>600800</v>
      </c>
      <c r="G46" s="37">
        <f t="shared" si="4"/>
        <v>600800</v>
      </c>
      <c r="H46" s="38">
        <v>600800</v>
      </c>
      <c r="I46" s="58"/>
      <c r="J46" s="38">
        <v>600800</v>
      </c>
      <c r="K46" s="58">
        <f t="shared" si="6"/>
        <v>600800</v>
      </c>
      <c r="L46" s="38"/>
      <c r="M46" s="38">
        <v>600800</v>
      </c>
      <c r="N46" s="38"/>
      <c r="O46" s="40" t="e">
        <f t="shared" si="8"/>
        <v>#DIV/0!</v>
      </c>
      <c r="P46" s="38"/>
      <c r="Q46" s="38"/>
      <c r="R46" s="40"/>
      <c r="S46" s="75"/>
    </row>
    <row r="47" spans="1:22" ht="85.5" hidden="1" customHeight="1" x14ac:dyDescent="0.3">
      <c r="A47" s="27"/>
      <c r="B47" s="91" t="s">
        <v>255</v>
      </c>
      <c r="C47" s="38"/>
      <c r="D47" s="58"/>
      <c r="E47" s="38"/>
      <c r="F47" s="58"/>
      <c r="G47" s="37">
        <f t="shared" si="4"/>
        <v>0</v>
      </c>
      <c r="H47" s="38"/>
      <c r="I47" s="58">
        <f>J47-H47</f>
        <v>116104</v>
      </c>
      <c r="J47" s="38">
        <v>116104</v>
      </c>
      <c r="K47" s="58">
        <f t="shared" si="6"/>
        <v>116104</v>
      </c>
      <c r="L47" s="38"/>
      <c r="M47" s="38">
        <v>116104</v>
      </c>
      <c r="N47" s="38"/>
      <c r="O47" s="40" t="e">
        <f t="shared" si="8"/>
        <v>#DIV/0!</v>
      </c>
      <c r="P47" s="38"/>
      <c r="Q47" s="38"/>
      <c r="R47" s="40"/>
      <c r="S47" s="75"/>
    </row>
    <row r="48" spans="1:22" ht="99" hidden="1" customHeight="1" x14ac:dyDescent="0.3">
      <c r="A48" s="27"/>
      <c r="B48" s="91" t="s">
        <v>256</v>
      </c>
      <c r="C48" s="38"/>
      <c r="D48" s="58"/>
      <c r="E48" s="38"/>
      <c r="F48" s="58"/>
      <c r="G48" s="37">
        <f t="shared" si="4"/>
        <v>0</v>
      </c>
      <c r="H48" s="38"/>
      <c r="I48" s="58">
        <f>J48-H48</f>
        <v>53700</v>
      </c>
      <c r="J48" s="38">
        <v>53700</v>
      </c>
      <c r="K48" s="58">
        <f t="shared" si="6"/>
        <v>53700</v>
      </c>
      <c r="L48" s="38"/>
      <c r="M48" s="38">
        <v>53700</v>
      </c>
      <c r="N48" s="38"/>
      <c r="O48" s="40" t="e">
        <f t="shared" si="8"/>
        <v>#DIV/0!</v>
      </c>
      <c r="P48" s="38"/>
      <c r="Q48" s="38"/>
      <c r="R48" s="40"/>
      <c r="S48" s="75"/>
    </row>
    <row r="49" spans="1:21" s="23" customFormat="1" hidden="1" x14ac:dyDescent="0.3">
      <c r="A49" s="30"/>
      <c r="B49" s="65" t="s">
        <v>210</v>
      </c>
      <c r="C49" s="37">
        <f>SUM(C50:C116)</f>
        <v>7407076.8999999985</v>
      </c>
      <c r="D49" s="58">
        <f t="shared" ref="D49" si="9">E49-C49</f>
        <v>101909.5</v>
      </c>
      <c r="E49" s="37">
        <f>SUM(E50:E116)</f>
        <v>7508986.3999999985</v>
      </c>
      <c r="F49" s="73">
        <f>SUM(F50:F116)</f>
        <v>1473173</v>
      </c>
      <c r="G49" s="37">
        <f t="shared" si="4"/>
        <v>1575082.5</v>
      </c>
      <c r="H49" s="37">
        <f>SUM(H50:H117)</f>
        <v>9207743</v>
      </c>
      <c r="I49" s="73">
        <f>SUM(I50:I117)</f>
        <v>274178.50000000012</v>
      </c>
      <c r="J49" s="37">
        <f>SUM(J50:J117)</f>
        <v>9481921.5000000019</v>
      </c>
      <c r="K49" s="58">
        <f t="shared" si="6"/>
        <v>1849261</v>
      </c>
      <c r="L49" s="37"/>
      <c r="M49" s="37">
        <v>1849261</v>
      </c>
      <c r="N49" s="37"/>
      <c r="O49" s="40">
        <f t="shared" si="8"/>
        <v>0</v>
      </c>
      <c r="P49" s="37"/>
      <c r="Q49" s="37">
        <f>E49-P49</f>
        <v>7508986.3999999985</v>
      </c>
      <c r="R49" s="45" t="e">
        <f>E49/P49*100</f>
        <v>#DIV/0!</v>
      </c>
      <c r="S49" s="75"/>
    </row>
    <row r="50" spans="1:21" ht="47.25" hidden="1" x14ac:dyDescent="0.3">
      <c r="A50" s="27"/>
      <c r="B50" s="11" t="s">
        <v>104</v>
      </c>
      <c r="C50" s="38">
        <v>5610.3</v>
      </c>
      <c r="D50" s="58"/>
      <c r="E50" s="38">
        <v>5610.3</v>
      </c>
      <c r="F50" s="58"/>
      <c r="G50" s="37">
        <f t="shared" si="4"/>
        <v>0</v>
      </c>
      <c r="H50" s="38">
        <f t="shared" si="5"/>
        <v>5610.3</v>
      </c>
      <c r="I50" s="58"/>
      <c r="J50" s="38">
        <v>5610.3</v>
      </c>
      <c r="K50" s="58">
        <f t="shared" si="6"/>
        <v>0</v>
      </c>
      <c r="L50" s="38"/>
      <c r="M50" s="38">
        <v>0</v>
      </c>
      <c r="N50" s="38"/>
      <c r="O50" s="40">
        <f t="shared" si="8"/>
        <v>0</v>
      </c>
      <c r="P50" s="32"/>
      <c r="Q50" s="32"/>
      <c r="R50" s="40"/>
      <c r="S50" s="75"/>
    </row>
    <row r="51" spans="1:21" ht="47.25" hidden="1" x14ac:dyDescent="0.3">
      <c r="A51" s="10"/>
      <c r="B51" s="93" t="s">
        <v>242</v>
      </c>
      <c r="C51" s="38"/>
      <c r="D51" s="58">
        <f>E51-C51</f>
        <v>17768.7</v>
      </c>
      <c r="E51" s="38">
        <v>17768.7</v>
      </c>
      <c r="F51" s="58"/>
      <c r="G51" s="37">
        <f t="shared" si="4"/>
        <v>17768.7</v>
      </c>
      <c r="H51" s="38">
        <f>E51+F51</f>
        <v>17768.7</v>
      </c>
      <c r="I51" s="58">
        <f>J51-H51</f>
        <v>-155.70000000000073</v>
      </c>
      <c r="J51" s="38">
        <v>17613</v>
      </c>
      <c r="K51" s="58">
        <f t="shared" si="6"/>
        <v>17613</v>
      </c>
      <c r="L51" s="38"/>
      <c r="M51" s="38">
        <v>17613</v>
      </c>
      <c r="N51" s="38"/>
      <c r="O51" s="40" t="e">
        <f t="shared" si="8"/>
        <v>#DIV/0!</v>
      </c>
      <c r="P51" s="32"/>
      <c r="Q51" s="32"/>
      <c r="R51" s="40"/>
      <c r="S51" s="75"/>
      <c r="T51" s="54">
        <f>I51+I79+I80+I84+I89+I101+I106+I107+I109</f>
        <v>-162724</v>
      </c>
      <c r="U51" s="54"/>
    </row>
    <row r="52" spans="1:21" ht="47.25" hidden="1" x14ac:dyDescent="0.3">
      <c r="A52" s="10"/>
      <c r="B52" s="93" t="s">
        <v>247</v>
      </c>
      <c r="C52" s="38"/>
      <c r="D52" s="58"/>
      <c r="E52" s="38"/>
      <c r="F52" s="58">
        <v>149531.9</v>
      </c>
      <c r="G52" s="37">
        <f t="shared" si="4"/>
        <v>149531.9</v>
      </c>
      <c r="H52" s="38">
        <v>149531.9</v>
      </c>
      <c r="I52" s="58">
        <f>J52-H52</f>
        <v>260000.00000000003</v>
      </c>
      <c r="J52" s="38">
        <v>409531.9</v>
      </c>
      <c r="K52" s="58">
        <f t="shared" si="6"/>
        <v>409531.9</v>
      </c>
      <c r="L52" s="38"/>
      <c r="M52" s="38">
        <v>409531.9</v>
      </c>
      <c r="N52" s="38"/>
      <c r="O52" s="40" t="e">
        <f t="shared" si="8"/>
        <v>#DIV/0!</v>
      </c>
      <c r="P52" s="32"/>
      <c r="Q52" s="32"/>
      <c r="R52" s="40"/>
      <c r="S52" s="75"/>
    </row>
    <row r="53" spans="1:21" ht="47.25" hidden="1" x14ac:dyDescent="0.3">
      <c r="A53" s="26"/>
      <c r="B53" s="93" t="s">
        <v>64</v>
      </c>
      <c r="C53" s="38">
        <v>27517.800000000003</v>
      </c>
      <c r="D53" s="58"/>
      <c r="E53" s="38">
        <v>27517.800000000003</v>
      </c>
      <c r="F53" s="58"/>
      <c r="G53" s="37">
        <f t="shared" si="4"/>
        <v>0</v>
      </c>
      <c r="H53" s="38">
        <f t="shared" si="5"/>
        <v>27517.800000000003</v>
      </c>
      <c r="I53" s="58"/>
      <c r="J53" s="38">
        <v>27517.8</v>
      </c>
      <c r="K53" s="58">
        <f t="shared" si="6"/>
        <v>0</v>
      </c>
      <c r="L53" s="38"/>
      <c r="M53" s="38">
        <v>0</v>
      </c>
      <c r="N53" s="38"/>
      <c r="O53" s="40">
        <f t="shared" si="8"/>
        <v>0</v>
      </c>
      <c r="P53" s="32"/>
      <c r="Q53" s="32">
        <f>E53-P53</f>
        <v>27517.800000000003</v>
      </c>
      <c r="R53" s="40" t="e">
        <f>E53/P53*100</f>
        <v>#DIV/0!</v>
      </c>
      <c r="S53" s="75"/>
      <c r="T53" s="2">
        <f>T11</f>
        <v>0</v>
      </c>
    </row>
    <row r="54" spans="1:21" ht="31.5" hidden="1" x14ac:dyDescent="0.3">
      <c r="A54" s="26"/>
      <c r="B54" s="93" t="s">
        <v>65</v>
      </c>
      <c r="C54" s="38">
        <v>8707.2999999999993</v>
      </c>
      <c r="D54" s="58"/>
      <c r="E54" s="38">
        <v>8707.2999999999993</v>
      </c>
      <c r="F54" s="58"/>
      <c r="G54" s="37">
        <f t="shared" si="4"/>
        <v>0</v>
      </c>
      <c r="H54" s="38">
        <f t="shared" si="5"/>
        <v>8707.2999999999993</v>
      </c>
      <c r="I54" s="58"/>
      <c r="J54" s="38">
        <v>8707.2999999999993</v>
      </c>
      <c r="K54" s="58">
        <f t="shared" si="6"/>
        <v>0</v>
      </c>
      <c r="L54" s="38"/>
      <c r="M54" s="38">
        <v>0</v>
      </c>
      <c r="N54" s="38"/>
      <c r="O54" s="40">
        <f t="shared" si="8"/>
        <v>0</v>
      </c>
      <c r="P54" s="32"/>
      <c r="Q54" s="32"/>
      <c r="R54" s="40"/>
      <c r="S54" s="75"/>
    </row>
    <row r="55" spans="1:21" ht="47.25" hidden="1" x14ac:dyDescent="0.3">
      <c r="A55" s="10"/>
      <c r="B55" s="92" t="s">
        <v>45</v>
      </c>
      <c r="C55" s="38">
        <v>395.9</v>
      </c>
      <c r="D55" s="58"/>
      <c r="E55" s="38">
        <v>395.9</v>
      </c>
      <c r="F55" s="58"/>
      <c r="G55" s="37">
        <f t="shared" si="4"/>
        <v>0</v>
      </c>
      <c r="H55" s="38">
        <f t="shared" si="5"/>
        <v>395.9</v>
      </c>
      <c r="I55" s="58"/>
      <c r="J55" s="38">
        <v>395.9</v>
      </c>
      <c r="K55" s="58">
        <f t="shared" si="6"/>
        <v>0</v>
      </c>
      <c r="L55" s="38"/>
      <c r="M55" s="38">
        <v>0</v>
      </c>
      <c r="N55" s="38"/>
      <c r="O55" s="40">
        <f t="shared" si="8"/>
        <v>0</v>
      </c>
      <c r="P55" s="32"/>
      <c r="Q55" s="32">
        <f t="shared" ref="Q55:Q64" si="10">E55-P55</f>
        <v>395.9</v>
      </c>
      <c r="R55" s="40" t="e">
        <f t="shared" ref="R55:R64" si="11">E55/P55*100</f>
        <v>#DIV/0!</v>
      </c>
      <c r="S55" s="75"/>
    </row>
    <row r="56" spans="1:21" ht="47.25" hidden="1" x14ac:dyDescent="0.3">
      <c r="A56" s="10"/>
      <c r="B56" s="92" t="s">
        <v>66</v>
      </c>
      <c r="C56" s="38">
        <v>10907.7</v>
      </c>
      <c r="D56" s="58"/>
      <c r="E56" s="38">
        <v>10907.7</v>
      </c>
      <c r="F56" s="58"/>
      <c r="G56" s="37">
        <f t="shared" si="4"/>
        <v>0</v>
      </c>
      <c r="H56" s="38">
        <f t="shared" si="5"/>
        <v>10907.7</v>
      </c>
      <c r="I56" s="58"/>
      <c r="J56" s="38">
        <v>10907.7</v>
      </c>
      <c r="K56" s="58">
        <f t="shared" si="6"/>
        <v>0</v>
      </c>
      <c r="L56" s="38"/>
      <c r="M56" s="38">
        <v>0</v>
      </c>
      <c r="N56" s="38"/>
      <c r="O56" s="40">
        <f t="shared" si="8"/>
        <v>0</v>
      </c>
      <c r="P56" s="32"/>
      <c r="Q56" s="32">
        <f t="shared" si="10"/>
        <v>10907.7</v>
      </c>
      <c r="R56" s="40" t="e">
        <f t="shared" si="11"/>
        <v>#DIV/0!</v>
      </c>
      <c r="S56" s="75"/>
    </row>
    <row r="57" spans="1:21" ht="63" hidden="1" x14ac:dyDescent="0.3">
      <c r="A57" s="10"/>
      <c r="B57" s="94" t="s">
        <v>43</v>
      </c>
      <c r="C57" s="38">
        <v>105843.2</v>
      </c>
      <c r="D57" s="58"/>
      <c r="E57" s="38">
        <v>105843.2</v>
      </c>
      <c r="F57" s="58"/>
      <c r="G57" s="37">
        <f t="shared" si="4"/>
        <v>0</v>
      </c>
      <c r="H57" s="38">
        <v>106687.6</v>
      </c>
      <c r="I57" s="58"/>
      <c r="J57" s="38">
        <v>106687.6</v>
      </c>
      <c r="K57" s="58">
        <f t="shared" si="6"/>
        <v>0</v>
      </c>
      <c r="L57" s="38"/>
      <c r="M57" s="38">
        <v>0</v>
      </c>
      <c r="N57" s="38"/>
      <c r="O57" s="40">
        <f t="shared" si="8"/>
        <v>0</v>
      </c>
      <c r="P57" s="32"/>
      <c r="Q57" s="32">
        <f t="shared" si="10"/>
        <v>105843.2</v>
      </c>
      <c r="R57" s="40" t="e">
        <f t="shared" si="11"/>
        <v>#DIV/0!</v>
      </c>
      <c r="S57" s="75"/>
    </row>
    <row r="58" spans="1:21" ht="47.25" hidden="1" x14ac:dyDescent="0.3">
      <c r="A58" s="10"/>
      <c r="B58" s="94" t="s">
        <v>105</v>
      </c>
      <c r="C58" s="38">
        <v>429045.9</v>
      </c>
      <c r="D58" s="58"/>
      <c r="E58" s="38">
        <v>429045.9</v>
      </c>
      <c r="F58" s="58"/>
      <c r="G58" s="37">
        <f t="shared" si="4"/>
        <v>0</v>
      </c>
      <c r="H58" s="38">
        <f t="shared" si="5"/>
        <v>429045.9</v>
      </c>
      <c r="I58" s="58"/>
      <c r="J58" s="38">
        <v>429045.9</v>
      </c>
      <c r="K58" s="58">
        <f t="shared" si="6"/>
        <v>0</v>
      </c>
      <c r="L58" s="38"/>
      <c r="M58" s="38">
        <v>0</v>
      </c>
      <c r="N58" s="38"/>
      <c r="O58" s="40">
        <f t="shared" si="8"/>
        <v>0</v>
      </c>
      <c r="P58" s="32"/>
      <c r="Q58" s="32">
        <f t="shared" si="10"/>
        <v>429045.9</v>
      </c>
      <c r="R58" s="40" t="e">
        <f t="shared" si="11"/>
        <v>#DIV/0!</v>
      </c>
      <c r="S58" s="75"/>
    </row>
    <row r="59" spans="1:21" ht="78.75" hidden="1" x14ac:dyDescent="0.3">
      <c r="A59" s="95"/>
      <c r="B59" s="93" t="s">
        <v>46</v>
      </c>
      <c r="C59" s="38">
        <v>502.2</v>
      </c>
      <c r="D59" s="58"/>
      <c r="E59" s="38">
        <v>502.2</v>
      </c>
      <c r="F59" s="58"/>
      <c r="G59" s="37">
        <f t="shared" si="4"/>
        <v>0</v>
      </c>
      <c r="H59" s="38">
        <f t="shared" si="5"/>
        <v>502.2</v>
      </c>
      <c r="I59" s="58"/>
      <c r="J59" s="38">
        <v>502.2</v>
      </c>
      <c r="K59" s="58">
        <f t="shared" si="6"/>
        <v>0</v>
      </c>
      <c r="L59" s="38"/>
      <c r="M59" s="38">
        <v>0</v>
      </c>
      <c r="N59" s="38"/>
      <c r="O59" s="40">
        <f t="shared" si="8"/>
        <v>0</v>
      </c>
      <c r="P59" s="32"/>
      <c r="Q59" s="32">
        <f t="shared" si="10"/>
        <v>502.2</v>
      </c>
      <c r="R59" s="40" t="e">
        <f t="shared" si="11"/>
        <v>#DIV/0!</v>
      </c>
      <c r="S59" s="75"/>
    </row>
    <row r="60" spans="1:21" ht="47.25" hidden="1" x14ac:dyDescent="0.3">
      <c r="A60" s="95"/>
      <c r="B60" s="94" t="s">
        <v>44</v>
      </c>
      <c r="C60" s="38">
        <v>12375.3</v>
      </c>
      <c r="D60" s="58"/>
      <c r="E60" s="38">
        <v>12375.3</v>
      </c>
      <c r="F60" s="58"/>
      <c r="G60" s="37">
        <f t="shared" si="4"/>
        <v>0</v>
      </c>
      <c r="H60" s="38">
        <f t="shared" si="5"/>
        <v>12375.3</v>
      </c>
      <c r="I60" s="58"/>
      <c r="J60" s="38">
        <v>12375.3</v>
      </c>
      <c r="K60" s="58">
        <f t="shared" si="6"/>
        <v>0</v>
      </c>
      <c r="L60" s="38"/>
      <c r="M60" s="38">
        <v>0</v>
      </c>
      <c r="N60" s="38"/>
      <c r="O60" s="40">
        <f t="shared" si="8"/>
        <v>0</v>
      </c>
      <c r="P60" s="32"/>
      <c r="Q60" s="32">
        <f t="shared" si="10"/>
        <v>12375.3</v>
      </c>
      <c r="R60" s="40" t="e">
        <f t="shared" si="11"/>
        <v>#DIV/0!</v>
      </c>
      <c r="S60" s="75"/>
    </row>
    <row r="61" spans="1:21" ht="63" hidden="1" x14ac:dyDescent="0.3">
      <c r="A61" s="95"/>
      <c r="B61" s="94" t="s">
        <v>60</v>
      </c>
      <c r="C61" s="38">
        <v>523219</v>
      </c>
      <c r="D61" s="58"/>
      <c r="E61" s="38">
        <v>523219</v>
      </c>
      <c r="F61" s="58"/>
      <c r="G61" s="37">
        <f t="shared" si="4"/>
        <v>0</v>
      </c>
      <c r="H61" s="38">
        <f t="shared" si="5"/>
        <v>523219</v>
      </c>
      <c r="I61" s="58"/>
      <c r="J61" s="38">
        <v>523219</v>
      </c>
      <c r="K61" s="58">
        <f t="shared" si="6"/>
        <v>0</v>
      </c>
      <c r="L61" s="38"/>
      <c r="M61" s="38">
        <v>0</v>
      </c>
      <c r="N61" s="38"/>
      <c r="O61" s="40">
        <f t="shared" si="8"/>
        <v>0</v>
      </c>
      <c r="P61" s="32"/>
      <c r="Q61" s="32">
        <f t="shared" si="10"/>
        <v>523219</v>
      </c>
      <c r="R61" s="40" t="e">
        <f t="shared" si="11"/>
        <v>#DIV/0!</v>
      </c>
      <c r="S61" s="75"/>
    </row>
    <row r="62" spans="1:21" ht="78.75" hidden="1" x14ac:dyDescent="0.3">
      <c r="A62" s="95"/>
      <c r="B62" s="94" t="s">
        <v>106</v>
      </c>
      <c r="C62" s="38">
        <v>112590</v>
      </c>
      <c r="D62" s="58"/>
      <c r="E62" s="38">
        <v>112590</v>
      </c>
      <c r="F62" s="58"/>
      <c r="G62" s="37">
        <f t="shared" si="4"/>
        <v>0</v>
      </c>
      <c r="H62" s="38">
        <f t="shared" si="5"/>
        <v>112590</v>
      </c>
      <c r="I62" s="58"/>
      <c r="J62" s="38">
        <v>112590</v>
      </c>
      <c r="K62" s="58">
        <f t="shared" si="6"/>
        <v>0</v>
      </c>
      <c r="L62" s="38"/>
      <c r="M62" s="38">
        <v>0</v>
      </c>
      <c r="N62" s="38"/>
      <c r="O62" s="40">
        <f t="shared" si="8"/>
        <v>0</v>
      </c>
      <c r="P62" s="32"/>
      <c r="Q62" s="32">
        <f t="shared" si="10"/>
        <v>112590</v>
      </c>
      <c r="R62" s="40" t="e">
        <f t="shared" si="11"/>
        <v>#DIV/0!</v>
      </c>
      <c r="S62" s="75"/>
    </row>
    <row r="63" spans="1:21" ht="78.75" hidden="1" x14ac:dyDescent="0.3">
      <c r="A63" s="95"/>
      <c r="B63" s="94" t="s">
        <v>107</v>
      </c>
      <c r="C63" s="38">
        <v>45508.800000000003</v>
      </c>
      <c r="D63" s="58"/>
      <c r="E63" s="38">
        <v>45508.800000000003</v>
      </c>
      <c r="F63" s="58"/>
      <c r="G63" s="37">
        <f t="shared" si="4"/>
        <v>0</v>
      </c>
      <c r="H63" s="38">
        <f t="shared" si="5"/>
        <v>45508.800000000003</v>
      </c>
      <c r="I63" s="58"/>
      <c r="J63" s="38">
        <v>45508.800000000003</v>
      </c>
      <c r="K63" s="58">
        <f t="shared" si="6"/>
        <v>0</v>
      </c>
      <c r="L63" s="38"/>
      <c r="M63" s="38">
        <v>0</v>
      </c>
      <c r="N63" s="38"/>
      <c r="O63" s="40">
        <f t="shared" si="8"/>
        <v>0</v>
      </c>
      <c r="P63" s="32"/>
      <c r="Q63" s="32">
        <f t="shared" si="10"/>
        <v>45508.800000000003</v>
      </c>
      <c r="R63" s="40" t="e">
        <f t="shared" si="11"/>
        <v>#DIV/0!</v>
      </c>
      <c r="S63" s="75"/>
    </row>
    <row r="64" spans="1:21" ht="63" hidden="1" customHeight="1" x14ac:dyDescent="0.3">
      <c r="A64" s="26"/>
      <c r="B64" s="93" t="s">
        <v>67</v>
      </c>
      <c r="C64" s="38">
        <v>129572</v>
      </c>
      <c r="D64" s="58"/>
      <c r="E64" s="38">
        <v>129572</v>
      </c>
      <c r="F64" s="58"/>
      <c r="G64" s="37">
        <f t="shared" si="4"/>
        <v>0</v>
      </c>
      <c r="H64" s="38">
        <f t="shared" si="5"/>
        <v>129572</v>
      </c>
      <c r="I64" s="58"/>
      <c r="J64" s="38">
        <v>129572</v>
      </c>
      <c r="K64" s="58">
        <f t="shared" si="6"/>
        <v>0</v>
      </c>
      <c r="L64" s="38"/>
      <c r="M64" s="38">
        <v>0</v>
      </c>
      <c r="N64" s="38"/>
      <c r="O64" s="40">
        <f t="shared" si="8"/>
        <v>0</v>
      </c>
      <c r="P64" s="32"/>
      <c r="Q64" s="32">
        <f t="shared" si="10"/>
        <v>129572</v>
      </c>
      <c r="R64" s="40" t="e">
        <f t="shared" si="11"/>
        <v>#DIV/0!</v>
      </c>
      <c r="S64" s="75"/>
    </row>
    <row r="65" spans="1:19" ht="31.5" hidden="1" x14ac:dyDescent="0.3">
      <c r="A65" s="26"/>
      <c r="B65" s="93" t="s">
        <v>108</v>
      </c>
      <c r="C65" s="38">
        <v>10260.9</v>
      </c>
      <c r="D65" s="58"/>
      <c r="E65" s="38">
        <v>10260.9</v>
      </c>
      <c r="F65" s="58"/>
      <c r="G65" s="37">
        <f t="shared" si="4"/>
        <v>0</v>
      </c>
      <c r="H65" s="38">
        <f t="shared" si="5"/>
        <v>10260.9</v>
      </c>
      <c r="I65" s="58"/>
      <c r="J65" s="38">
        <v>10260.9</v>
      </c>
      <c r="K65" s="58">
        <f t="shared" si="6"/>
        <v>0</v>
      </c>
      <c r="L65" s="38"/>
      <c r="M65" s="38">
        <v>0</v>
      </c>
      <c r="N65" s="38"/>
      <c r="O65" s="40">
        <f t="shared" si="8"/>
        <v>0</v>
      </c>
      <c r="P65" s="32"/>
      <c r="Q65" s="32"/>
      <c r="R65" s="40"/>
      <c r="S65" s="75"/>
    </row>
    <row r="66" spans="1:19" ht="63" hidden="1" x14ac:dyDescent="0.3">
      <c r="A66" s="10"/>
      <c r="B66" s="93" t="s">
        <v>109</v>
      </c>
      <c r="C66" s="38">
        <v>15161.3</v>
      </c>
      <c r="D66" s="58"/>
      <c r="E66" s="38">
        <v>15161.3</v>
      </c>
      <c r="F66" s="58"/>
      <c r="G66" s="37">
        <f t="shared" si="4"/>
        <v>0</v>
      </c>
      <c r="H66" s="38">
        <f t="shared" si="5"/>
        <v>15161.3</v>
      </c>
      <c r="I66" s="58"/>
      <c r="J66" s="38">
        <v>15161.3</v>
      </c>
      <c r="K66" s="58">
        <f t="shared" si="6"/>
        <v>0</v>
      </c>
      <c r="L66" s="38"/>
      <c r="M66" s="38">
        <v>0</v>
      </c>
      <c r="N66" s="38"/>
      <c r="O66" s="40">
        <f t="shared" si="8"/>
        <v>0</v>
      </c>
      <c r="P66" s="32"/>
      <c r="Q66" s="32"/>
      <c r="R66" s="40"/>
      <c r="S66" s="75"/>
    </row>
    <row r="67" spans="1:19" ht="31.5" hidden="1" x14ac:dyDescent="0.3">
      <c r="A67" s="10"/>
      <c r="B67" s="93" t="s">
        <v>68</v>
      </c>
      <c r="C67" s="38">
        <v>44712.800000000003</v>
      </c>
      <c r="D67" s="58"/>
      <c r="E67" s="38">
        <v>44712.800000000003</v>
      </c>
      <c r="F67" s="58">
        <v>740.5</v>
      </c>
      <c r="G67" s="37">
        <f t="shared" si="4"/>
        <v>740.5</v>
      </c>
      <c r="H67" s="38">
        <f t="shared" si="5"/>
        <v>45453.3</v>
      </c>
      <c r="I67" s="58"/>
      <c r="J67" s="38">
        <v>45453.3</v>
      </c>
      <c r="K67" s="58">
        <f t="shared" si="6"/>
        <v>740.5</v>
      </c>
      <c r="L67" s="38"/>
      <c r="M67" s="38">
        <v>740.5</v>
      </c>
      <c r="N67" s="38"/>
      <c r="O67" s="40">
        <f t="shared" si="8"/>
        <v>0</v>
      </c>
      <c r="P67" s="32"/>
      <c r="Q67" s="32">
        <f>E67-P67</f>
        <v>44712.800000000003</v>
      </c>
      <c r="R67" s="40" t="e">
        <f>E67/P67*100</f>
        <v>#DIV/0!</v>
      </c>
      <c r="S67" s="75"/>
    </row>
    <row r="68" spans="1:19" ht="47.25" hidden="1" x14ac:dyDescent="0.3">
      <c r="A68" s="10"/>
      <c r="B68" s="93" t="s">
        <v>59</v>
      </c>
      <c r="C68" s="38">
        <v>26628.3</v>
      </c>
      <c r="D68" s="58"/>
      <c r="E68" s="38">
        <v>26628.3</v>
      </c>
      <c r="F68" s="58"/>
      <c r="G68" s="37">
        <f t="shared" si="4"/>
        <v>0</v>
      </c>
      <c r="H68" s="38">
        <f t="shared" si="5"/>
        <v>26628.3</v>
      </c>
      <c r="I68" s="58"/>
      <c r="J68" s="38">
        <v>26628.3</v>
      </c>
      <c r="K68" s="58">
        <f t="shared" si="6"/>
        <v>0</v>
      </c>
      <c r="L68" s="38"/>
      <c r="M68" s="38">
        <v>0</v>
      </c>
      <c r="N68" s="38"/>
      <c r="O68" s="40">
        <f t="shared" si="8"/>
        <v>0</v>
      </c>
      <c r="P68" s="32"/>
      <c r="Q68" s="32">
        <f>E68-P68</f>
        <v>26628.3</v>
      </c>
      <c r="R68" s="40" t="e">
        <f>E68/P68*100</f>
        <v>#DIV/0!</v>
      </c>
      <c r="S68" s="75"/>
    </row>
    <row r="69" spans="1:19" ht="47.25" hidden="1" x14ac:dyDescent="0.3">
      <c r="A69" s="10"/>
      <c r="B69" s="93" t="s">
        <v>69</v>
      </c>
      <c r="C69" s="38">
        <v>223522.6</v>
      </c>
      <c r="D69" s="58"/>
      <c r="E69" s="38">
        <v>223522.6</v>
      </c>
      <c r="F69" s="58"/>
      <c r="G69" s="37">
        <f t="shared" si="4"/>
        <v>0</v>
      </c>
      <c r="H69" s="38">
        <f t="shared" si="5"/>
        <v>223522.6</v>
      </c>
      <c r="I69" s="58"/>
      <c r="J69" s="38">
        <v>223522.6</v>
      </c>
      <c r="K69" s="58">
        <f t="shared" si="6"/>
        <v>0</v>
      </c>
      <c r="L69" s="38"/>
      <c r="M69" s="38">
        <v>0</v>
      </c>
      <c r="N69" s="38"/>
      <c r="O69" s="40">
        <f t="shared" si="8"/>
        <v>0</v>
      </c>
      <c r="P69" s="32"/>
      <c r="Q69" s="32"/>
      <c r="R69" s="40"/>
      <c r="S69" s="75"/>
    </row>
    <row r="70" spans="1:19" ht="31.5" hidden="1" x14ac:dyDescent="0.3">
      <c r="A70" s="10"/>
      <c r="B70" s="93" t="s">
        <v>70</v>
      </c>
      <c r="C70" s="38">
        <v>12866.9</v>
      </c>
      <c r="D70" s="58"/>
      <c r="E70" s="38">
        <v>12866.9</v>
      </c>
      <c r="F70" s="58"/>
      <c r="G70" s="37">
        <f t="shared" si="4"/>
        <v>0</v>
      </c>
      <c r="H70" s="38">
        <f t="shared" si="5"/>
        <v>12866.9</v>
      </c>
      <c r="I70" s="58"/>
      <c r="J70" s="38">
        <v>12866.9</v>
      </c>
      <c r="K70" s="58">
        <f t="shared" si="6"/>
        <v>0</v>
      </c>
      <c r="L70" s="38"/>
      <c r="M70" s="38">
        <v>0</v>
      </c>
      <c r="N70" s="38"/>
      <c r="O70" s="40">
        <f t="shared" si="8"/>
        <v>0</v>
      </c>
      <c r="P70" s="32"/>
      <c r="Q70" s="32"/>
      <c r="R70" s="40"/>
      <c r="S70" s="75"/>
    </row>
    <row r="71" spans="1:19" ht="31.5" hidden="1" x14ac:dyDescent="0.3">
      <c r="A71" s="10"/>
      <c r="B71" s="93" t="s">
        <v>71</v>
      </c>
      <c r="C71" s="38">
        <v>41221.599999999999</v>
      </c>
      <c r="D71" s="58"/>
      <c r="E71" s="38">
        <v>41221.599999999999</v>
      </c>
      <c r="F71" s="58"/>
      <c r="G71" s="37">
        <f t="shared" si="4"/>
        <v>0</v>
      </c>
      <c r="H71" s="38">
        <f t="shared" si="5"/>
        <v>41221.599999999999</v>
      </c>
      <c r="I71" s="58"/>
      <c r="J71" s="38">
        <v>41221.599999999999</v>
      </c>
      <c r="K71" s="58">
        <f t="shared" si="6"/>
        <v>0</v>
      </c>
      <c r="L71" s="38"/>
      <c r="M71" s="38">
        <v>0</v>
      </c>
      <c r="N71" s="38"/>
      <c r="O71" s="40">
        <f t="shared" ref="O71:O102" si="12">N71/C71*100</f>
        <v>0</v>
      </c>
      <c r="P71" s="32"/>
      <c r="Q71" s="32">
        <f>E71-P71</f>
        <v>41221.599999999999</v>
      </c>
      <c r="R71" s="40" t="e">
        <f>E71/P71*100</f>
        <v>#DIV/0!</v>
      </c>
      <c r="S71" s="75"/>
    </row>
    <row r="72" spans="1:19" ht="63" hidden="1" x14ac:dyDescent="0.3">
      <c r="A72" s="10"/>
      <c r="B72" s="92" t="s">
        <v>72</v>
      </c>
      <c r="C72" s="38">
        <v>595164.80000000005</v>
      </c>
      <c r="D72" s="58"/>
      <c r="E72" s="38">
        <v>595164.80000000005</v>
      </c>
      <c r="F72" s="58"/>
      <c r="G72" s="37">
        <f t="shared" ref="G72:G136" si="13">F72+D72</f>
        <v>0</v>
      </c>
      <c r="H72" s="38">
        <f t="shared" si="5"/>
        <v>595164.80000000005</v>
      </c>
      <c r="I72" s="58"/>
      <c r="J72" s="38">
        <v>595164.80000000005</v>
      </c>
      <c r="K72" s="58">
        <f t="shared" ref="K72:K135" si="14">D72+F72+I72</f>
        <v>0</v>
      </c>
      <c r="L72" s="38"/>
      <c r="M72" s="38">
        <v>0</v>
      </c>
      <c r="N72" s="38"/>
      <c r="O72" s="40">
        <f t="shared" si="12"/>
        <v>0</v>
      </c>
      <c r="P72" s="32"/>
      <c r="Q72" s="32">
        <f>E72-P72</f>
        <v>595164.80000000005</v>
      </c>
      <c r="R72" s="40" t="e">
        <f>E72/P72*100</f>
        <v>#DIV/0!</v>
      </c>
      <c r="S72" s="75"/>
    </row>
    <row r="73" spans="1:19" ht="47.25" hidden="1" x14ac:dyDescent="0.3">
      <c r="A73" s="10"/>
      <c r="B73" s="92" t="s">
        <v>110</v>
      </c>
      <c r="C73" s="38">
        <v>60813.2</v>
      </c>
      <c r="D73" s="58"/>
      <c r="E73" s="38">
        <v>60813.2</v>
      </c>
      <c r="F73" s="58"/>
      <c r="G73" s="37">
        <f t="shared" si="13"/>
        <v>0</v>
      </c>
      <c r="H73" s="38">
        <f t="shared" si="5"/>
        <v>60813.2</v>
      </c>
      <c r="I73" s="58"/>
      <c r="J73" s="38">
        <v>60813.2</v>
      </c>
      <c r="K73" s="58">
        <f t="shared" si="14"/>
        <v>0</v>
      </c>
      <c r="L73" s="38"/>
      <c r="M73" s="38">
        <v>0</v>
      </c>
      <c r="N73" s="38"/>
      <c r="O73" s="40">
        <f t="shared" si="12"/>
        <v>0</v>
      </c>
      <c r="P73" s="32"/>
      <c r="Q73" s="32"/>
      <c r="R73" s="40"/>
      <c r="S73" s="75"/>
    </row>
    <row r="74" spans="1:19" ht="31.5" hidden="1" x14ac:dyDescent="0.3">
      <c r="A74" s="10"/>
      <c r="B74" s="92" t="s">
        <v>125</v>
      </c>
      <c r="C74" s="38">
        <v>16425.900000000001</v>
      </c>
      <c r="D74" s="58"/>
      <c r="E74" s="38">
        <v>16425.900000000001</v>
      </c>
      <c r="F74" s="58"/>
      <c r="G74" s="37">
        <f t="shared" si="13"/>
        <v>0</v>
      </c>
      <c r="H74" s="38">
        <f t="shared" si="5"/>
        <v>16425.900000000001</v>
      </c>
      <c r="I74" s="58"/>
      <c r="J74" s="38">
        <v>16425.900000000001</v>
      </c>
      <c r="K74" s="58">
        <f t="shared" si="14"/>
        <v>0</v>
      </c>
      <c r="L74" s="38"/>
      <c r="M74" s="38">
        <v>0</v>
      </c>
      <c r="N74" s="38"/>
      <c r="O74" s="40">
        <f t="shared" si="12"/>
        <v>0</v>
      </c>
      <c r="P74" s="32"/>
      <c r="Q74" s="32"/>
      <c r="R74" s="40"/>
      <c r="S74" s="75"/>
    </row>
    <row r="75" spans="1:19" ht="110.25" hidden="1" x14ac:dyDescent="0.3">
      <c r="A75" s="10"/>
      <c r="B75" s="92" t="s">
        <v>126</v>
      </c>
      <c r="C75" s="38">
        <v>5983.8</v>
      </c>
      <c r="D75" s="58"/>
      <c r="E75" s="38">
        <v>5983.8</v>
      </c>
      <c r="F75" s="58"/>
      <c r="G75" s="37">
        <f t="shared" si="13"/>
        <v>0</v>
      </c>
      <c r="H75" s="38">
        <f t="shared" si="5"/>
        <v>5983.8</v>
      </c>
      <c r="I75" s="58"/>
      <c r="J75" s="38">
        <v>5983.8</v>
      </c>
      <c r="K75" s="58">
        <f t="shared" si="14"/>
        <v>0</v>
      </c>
      <c r="L75" s="38"/>
      <c r="M75" s="38">
        <v>0</v>
      </c>
      <c r="N75" s="38"/>
      <c r="O75" s="40">
        <f t="shared" si="12"/>
        <v>0</v>
      </c>
      <c r="P75" s="32"/>
      <c r="Q75" s="32"/>
      <c r="R75" s="40"/>
      <c r="S75" s="75"/>
    </row>
    <row r="76" spans="1:19" ht="63" hidden="1" x14ac:dyDescent="0.3">
      <c r="A76" s="10"/>
      <c r="B76" s="93" t="s">
        <v>129</v>
      </c>
      <c r="C76" s="38">
        <v>11340</v>
      </c>
      <c r="D76" s="58"/>
      <c r="E76" s="38">
        <v>11340</v>
      </c>
      <c r="F76" s="58"/>
      <c r="G76" s="37">
        <f t="shared" si="13"/>
        <v>0</v>
      </c>
      <c r="H76" s="38">
        <f t="shared" si="5"/>
        <v>11340</v>
      </c>
      <c r="I76" s="58"/>
      <c r="J76" s="38">
        <v>11340</v>
      </c>
      <c r="K76" s="58">
        <f t="shared" si="14"/>
        <v>0</v>
      </c>
      <c r="L76" s="38"/>
      <c r="M76" s="38">
        <v>0</v>
      </c>
      <c r="N76" s="38"/>
      <c r="O76" s="40">
        <f t="shared" si="12"/>
        <v>0</v>
      </c>
      <c r="P76" s="32"/>
      <c r="Q76" s="32"/>
      <c r="R76" s="40"/>
      <c r="S76" s="75"/>
    </row>
    <row r="77" spans="1:19" ht="31.5" hidden="1" x14ac:dyDescent="0.3">
      <c r="A77" s="10"/>
      <c r="B77" s="96" t="s">
        <v>257</v>
      </c>
      <c r="C77" s="38"/>
      <c r="D77" s="58"/>
      <c r="E77" s="38"/>
      <c r="F77" s="58"/>
      <c r="G77" s="37">
        <f t="shared" si="13"/>
        <v>0</v>
      </c>
      <c r="H77" s="38"/>
      <c r="I77" s="58">
        <f>J77-H77</f>
        <v>9967.7999999999993</v>
      </c>
      <c r="J77" s="38">
        <v>9967.7999999999993</v>
      </c>
      <c r="K77" s="58">
        <f t="shared" si="14"/>
        <v>9967.7999999999993</v>
      </c>
      <c r="L77" s="38"/>
      <c r="M77" s="38">
        <v>9967.7999999999993</v>
      </c>
      <c r="N77" s="38"/>
      <c r="O77" s="40" t="e">
        <f t="shared" si="12"/>
        <v>#DIV/0!</v>
      </c>
      <c r="P77" s="32"/>
      <c r="Q77" s="32"/>
      <c r="R77" s="40"/>
      <c r="S77" s="75"/>
    </row>
    <row r="78" spans="1:19" ht="31.5" hidden="1" x14ac:dyDescent="0.3">
      <c r="A78" s="10"/>
      <c r="B78" s="93" t="s">
        <v>231</v>
      </c>
      <c r="C78" s="38"/>
      <c r="D78" s="58">
        <f t="shared" ref="D78:D116" si="15">E78-C78</f>
        <v>114842</v>
      </c>
      <c r="E78" s="38">
        <v>114842</v>
      </c>
      <c r="F78" s="58"/>
      <c r="G78" s="37">
        <f t="shared" si="13"/>
        <v>114842</v>
      </c>
      <c r="H78" s="38">
        <f t="shared" ref="H78:H146" si="16">E78+F78</f>
        <v>114842</v>
      </c>
      <c r="I78" s="58"/>
      <c r="J78" s="38">
        <v>114842</v>
      </c>
      <c r="K78" s="58">
        <f t="shared" si="14"/>
        <v>114842</v>
      </c>
      <c r="L78" s="38"/>
      <c r="M78" s="38">
        <v>114842</v>
      </c>
      <c r="N78" s="38"/>
      <c r="O78" s="40" t="e">
        <f t="shared" si="12"/>
        <v>#DIV/0!</v>
      </c>
      <c r="P78" s="32"/>
      <c r="Q78" s="32">
        <f>E78-P78</f>
        <v>114842</v>
      </c>
      <c r="R78" s="40"/>
      <c r="S78" s="75"/>
    </row>
    <row r="79" spans="1:19" ht="31.5" hidden="1" x14ac:dyDescent="0.3">
      <c r="A79" s="10"/>
      <c r="B79" s="93" t="s">
        <v>111</v>
      </c>
      <c r="C79" s="38">
        <v>29100</v>
      </c>
      <c r="D79" s="58"/>
      <c r="E79" s="38">
        <v>29100</v>
      </c>
      <c r="F79" s="58"/>
      <c r="G79" s="37">
        <f t="shared" si="13"/>
        <v>0</v>
      </c>
      <c r="H79" s="38">
        <f t="shared" si="16"/>
        <v>29100</v>
      </c>
      <c r="I79" s="58">
        <f>J79-H79</f>
        <v>-19788</v>
      </c>
      <c r="J79" s="38">
        <v>9312</v>
      </c>
      <c r="K79" s="58">
        <f t="shared" si="14"/>
        <v>-19788</v>
      </c>
      <c r="L79" s="38"/>
      <c r="M79" s="38">
        <v>-19788</v>
      </c>
      <c r="N79" s="38"/>
      <c r="O79" s="40">
        <f t="shared" si="12"/>
        <v>0</v>
      </c>
      <c r="P79" s="32"/>
      <c r="Q79" s="32"/>
      <c r="R79" s="40"/>
      <c r="S79" s="75"/>
    </row>
    <row r="80" spans="1:19" ht="47.25" hidden="1" x14ac:dyDescent="0.3">
      <c r="A80" s="10"/>
      <c r="B80" s="93" t="s">
        <v>112</v>
      </c>
      <c r="C80" s="38">
        <v>44385.8</v>
      </c>
      <c r="D80" s="58"/>
      <c r="E80" s="38">
        <v>44385.8</v>
      </c>
      <c r="F80" s="58"/>
      <c r="G80" s="37">
        <f t="shared" si="13"/>
        <v>0</v>
      </c>
      <c r="H80" s="38">
        <f t="shared" si="16"/>
        <v>44385.8</v>
      </c>
      <c r="I80" s="58">
        <f>J80-H80</f>
        <v>-26091.700000000004</v>
      </c>
      <c r="J80" s="38">
        <v>18294.099999999999</v>
      </c>
      <c r="K80" s="58">
        <f t="shared" si="14"/>
        <v>-26091.700000000004</v>
      </c>
      <c r="L80" s="38"/>
      <c r="M80" s="38">
        <v>-26091.700000000004</v>
      </c>
      <c r="N80" s="38"/>
      <c r="O80" s="40">
        <f t="shared" si="12"/>
        <v>0</v>
      </c>
      <c r="P80" s="32"/>
      <c r="Q80" s="32"/>
      <c r="R80" s="40"/>
      <c r="S80" s="75"/>
    </row>
    <row r="81" spans="1:19" ht="47.25" hidden="1" x14ac:dyDescent="0.3">
      <c r="A81" s="10"/>
      <c r="B81" s="92" t="s">
        <v>73</v>
      </c>
      <c r="C81" s="38">
        <v>4971.3999999999996</v>
      </c>
      <c r="D81" s="58"/>
      <c r="E81" s="38">
        <v>4971.3999999999996</v>
      </c>
      <c r="F81" s="58"/>
      <c r="G81" s="37">
        <f t="shared" si="13"/>
        <v>0</v>
      </c>
      <c r="H81" s="38">
        <f t="shared" si="16"/>
        <v>4971.3999999999996</v>
      </c>
      <c r="I81" s="58"/>
      <c r="J81" s="38">
        <v>4971.3999999999996</v>
      </c>
      <c r="K81" s="58">
        <f t="shared" si="14"/>
        <v>0</v>
      </c>
      <c r="L81" s="38"/>
      <c r="M81" s="38">
        <v>0</v>
      </c>
      <c r="N81" s="38"/>
      <c r="O81" s="40">
        <f t="shared" si="12"/>
        <v>0</v>
      </c>
      <c r="P81" s="32"/>
      <c r="Q81" s="32"/>
      <c r="R81" s="40"/>
      <c r="S81" s="75"/>
    </row>
    <row r="82" spans="1:19" ht="31.5" hidden="1" x14ac:dyDescent="0.3">
      <c r="A82" s="10"/>
      <c r="B82" s="92" t="s">
        <v>248</v>
      </c>
      <c r="C82" s="38"/>
      <c r="D82" s="58"/>
      <c r="E82" s="38"/>
      <c r="F82" s="58">
        <v>1148738.8</v>
      </c>
      <c r="G82" s="37">
        <f t="shared" si="13"/>
        <v>1148738.8</v>
      </c>
      <c r="H82" s="38">
        <f t="shared" si="16"/>
        <v>1148738.8</v>
      </c>
      <c r="I82" s="58"/>
      <c r="J82" s="38">
        <v>1148738.8</v>
      </c>
      <c r="K82" s="58">
        <f t="shared" si="14"/>
        <v>1148738.8</v>
      </c>
      <c r="L82" s="38"/>
      <c r="M82" s="38">
        <v>1148738.8</v>
      </c>
      <c r="N82" s="38"/>
      <c r="O82" s="40" t="e">
        <f t="shared" si="12"/>
        <v>#DIV/0!</v>
      </c>
      <c r="P82" s="32"/>
      <c r="Q82" s="32"/>
      <c r="R82" s="40"/>
      <c r="S82" s="75"/>
    </row>
    <row r="83" spans="1:19" ht="52.5" hidden="1" customHeight="1" x14ac:dyDescent="0.3">
      <c r="A83" s="10"/>
      <c r="B83" s="91" t="s">
        <v>258</v>
      </c>
      <c r="C83" s="38"/>
      <c r="D83" s="58"/>
      <c r="E83" s="38"/>
      <c r="F83" s="58"/>
      <c r="G83" s="37">
        <f t="shared" si="13"/>
        <v>0</v>
      </c>
      <c r="H83" s="38"/>
      <c r="I83" s="58">
        <f>J83-H83</f>
        <v>92756.9</v>
      </c>
      <c r="J83" s="38">
        <v>92756.9</v>
      </c>
      <c r="K83" s="58">
        <f t="shared" si="14"/>
        <v>92756.9</v>
      </c>
      <c r="L83" s="38"/>
      <c r="M83" s="38">
        <v>92756.9</v>
      </c>
      <c r="N83" s="38"/>
      <c r="O83" s="40" t="e">
        <f t="shared" si="12"/>
        <v>#DIV/0!</v>
      </c>
      <c r="P83" s="32"/>
      <c r="Q83" s="32"/>
      <c r="R83" s="40"/>
      <c r="S83" s="75"/>
    </row>
    <row r="84" spans="1:19" ht="63" hidden="1" x14ac:dyDescent="0.3">
      <c r="A84" s="97"/>
      <c r="B84" s="93" t="s">
        <v>243</v>
      </c>
      <c r="C84" s="38"/>
      <c r="D84" s="58">
        <f>E84-C84</f>
        <v>9963</v>
      </c>
      <c r="E84" s="38">
        <v>9963</v>
      </c>
      <c r="F84" s="58"/>
      <c r="G84" s="37">
        <f t="shared" si="13"/>
        <v>9963</v>
      </c>
      <c r="H84" s="38">
        <f>E84+F84</f>
        <v>9963</v>
      </c>
      <c r="I84" s="58">
        <f>J84-H84</f>
        <v>-9963</v>
      </c>
      <c r="J84" s="38"/>
      <c r="K84" s="58">
        <f t="shared" si="14"/>
        <v>0</v>
      </c>
      <c r="L84" s="38"/>
      <c r="M84" s="38">
        <v>0</v>
      </c>
      <c r="N84" s="38"/>
      <c r="O84" s="40" t="e">
        <f t="shared" si="12"/>
        <v>#DIV/0!</v>
      </c>
      <c r="P84" s="39"/>
      <c r="Q84" s="32"/>
      <c r="R84" s="40"/>
      <c r="S84" s="75"/>
    </row>
    <row r="85" spans="1:19" ht="63" hidden="1" x14ac:dyDescent="0.3">
      <c r="A85" s="10"/>
      <c r="B85" s="94" t="s">
        <v>113</v>
      </c>
      <c r="C85" s="38">
        <v>31898</v>
      </c>
      <c r="D85" s="58"/>
      <c r="E85" s="38">
        <v>31898</v>
      </c>
      <c r="F85" s="58"/>
      <c r="G85" s="37">
        <f t="shared" si="13"/>
        <v>0</v>
      </c>
      <c r="H85" s="38">
        <f t="shared" si="16"/>
        <v>31898</v>
      </c>
      <c r="I85" s="58"/>
      <c r="J85" s="38">
        <v>31898</v>
      </c>
      <c r="K85" s="58">
        <f t="shared" si="14"/>
        <v>0</v>
      </c>
      <c r="L85" s="38"/>
      <c r="M85" s="38">
        <v>0</v>
      </c>
      <c r="N85" s="38"/>
      <c r="O85" s="40">
        <f t="shared" si="12"/>
        <v>0</v>
      </c>
      <c r="P85" s="32"/>
      <c r="Q85" s="32">
        <f>E85-P85</f>
        <v>31898</v>
      </c>
      <c r="R85" s="40" t="e">
        <f>E85/P85*100</f>
        <v>#DIV/0!</v>
      </c>
      <c r="S85" s="75"/>
    </row>
    <row r="86" spans="1:19" ht="47.25" hidden="1" x14ac:dyDescent="0.3">
      <c r="A86" s="10"/>
      <c r="B86" s="94" t="s">
        <v>127</v>
      </c>
      <c r="C86" s="38">
        <v>200867</v>
      </c>
      <c r="D86" s="58"/>
      <c r="E86" s="38">
        <v>200867</v>
      </c>
      <c r="F86" s="58"/>
      <c r="G86" s="37">
        <f t="shared" si="13"/>
        <v>0</v>
      </c>
      <c r="H86" s="38">
        <f t="shared" si="16"/>
        <v>200867</v>
      </c>
      <c r="I86" s="58"/>
      <c r="J86" s="38">
        <v>200867</v>
      </c>
      <c r="K86" s="58">
        <f t="shared" si="14"/>
        <v>0</v>
      </c>
      <c r="L86" s="38"/>
      <c r="M86" s="38">
        <v>0</v>
      </c>
      <c r="N86" s="38"/>
      <c r="O86" s="40">
        <f t="shared" si="12"/>
        <v>0</v>
      </c>
      <c r="P86" s="32"/>
      <c r="Q86" s="32"/>
      <c r="R86" s="40"/>
      <c r="S86" s="75"/>
    </row>
    <row r="87" spans="1:19" ht="63" hidden="1" x14ac:dyDescent="0.3">
      <c r="A87" s="10"/>
      <c r="B87" s="98" t="s">
        <v>74</v>
      </c>
      <c r="C87" s="38">
        <v>8868.2999999999993</v>
      </c>
      <c r="D87" s="58"/>
      <c r="E87" s="38">
        <v>8868.2999999999993</v>
      </c>
      <c r="F87" s="58"/>
      <c r="G87" s="37">
        <f t="shared" si="13"/>
        <v>0</v>
      </c>
      <c r="H87" s="38">
        <f t="shared" si="16"/>
        <v>8868.2999999999993</v>
      </c>
      <c r="I87" s="58"/>
      <c r="J87" s="38">
        <v>8868.2999999999993</v>
      </c>
      <c r="K87" s="58">
        <f t="shared" si="14"/>
        <v>0</v>
      </c>
      <c r="L87" s="38"/>
      <c r="M87" s="38">
        <v>0</v>
      </c>
      <c r="N87" s="38"/>
      <c r="O87" s="40">
        <f t="shared" si="12"/>
        <v>0</v>
      </c>
      <c r="P87" s="32"/>
      <c r="Q87" s="32"/>
      <c r="R87" s="40"/>
      <c r="S87" s="75"/>
    </row>
    <row r="88" spans="1:19" ht="31.5" hidden="1" x14ac:dyDescent="0.3">
      <c r="A88" s="10"/>
      <c r="B88" s="94" t="s">
        <v>75</v>
      </c>
      <c r="C88" s="38">
        <v>28500</v>
      </c>
      <c r="D88" s="58"/>
      <c r="E88" s="38">
        <v>28500</v>
      </c>
      <c r="F88" s="58"/>
      <c r="G88" s="37">
        <f t="shared" si="13"/>
        <v>0</v>
      </c>
      <c r="H88" s="38">
        <f t="shared" si="16"/>
        <v>28500</v>
      </c>
      <c r="I88" s="58"/>
      <c r="J88" s="38"/>
      <c r="K88" s="58">
        <f t="shared" si="14"/>
        <v>0</v>
      </c>
      <c r="L88" s="38"/>
      <c r="M88" s="38">
        <v>0</v>
      </c>
      <c r="N88" s="38"/>
      <c r="O88" s="40">
        <f t="shared" si="12"/>
        <v>0</v>
      </c>
      <c r="P88" s="32"/>
      <c r="Q88" s="32"/>
      <c r="R88" s="40"/>
      <c r="S88" s="75"/>
    </row>
    <row r="89" spans="1:19" ht="63" hidden="1" x14ac:dyDescent="0.3">
      <c r="A89" s="10"/>
      <c r="B89" s="94" t="s">
        <v>114</v>
      </c>
      <c r="C89" s="38">
        <v>27714.6</v>
      </c>
      <c r="D89" s="58"/>
      <c r="E89" s="38">
        <v>27714.6</v>
      </c>
      <c r="F89" s="58"/>
      <c r="G89" s="37">
        <f t="shared" si="13"/>
        <v>0</v>
      </c>
      <c r="H89" s="38">
        <f t="shared" si="16"/>
        <v>27714.6</v>
      </c>
      <c r="I89" s="58">
        <f>J89-H89</f>
        <v>-20316.699999999997</v>
      </c>
      <c r="J89" s="38">
        <v>7397.9</v>
      </c>
      <c r="K89" s="58">
        <f t="shared" si="14"/>
        <v>-20316.699999999997</v>
      </c>
      <c r="L89" s="38"/>
      <c r="M89" s="38">
        <v>-20316.699999999997</v>
      </c>
      <c r="N89" s="38"/>
      <c r="O89" s="40">
        <f t="shared" si="12"/>
        <v>0</v>
      </c>
      <c r="P89" s="32"/>
      <c r="Q89" s="32"/>
      <c r="R89" s="40"/>
      <c r="S89" s="75"/>
    </row>
    <row r="90" spans="1:19" ht="47.25" hidden="1" x14ac:dyDescent="0.3">
      <c r="A90" s="95"/>
      <c r="B90" s="94" t="s">
        <v>49</v>
      </c>
      <c r="C90" s="38">
        <v>8321.4</v>
      </c>
      <c r="D90" s="58"/>
      <c r="E90" s="38">
        <v>8321.4</v>
      </c>
      <c r="F90" s="58"/>
      <c r="G90" s="37">
        <f t="shared" si="13"/>
        <v>0</v>
      </c>
      <c r="H90" s="38">
        <f t="shared" si="16"/>
        <v>8321.4</v>
      </c>
      <c r="I90" s="58"/>
      <c r="J90" s="38">
        <v>8321.4</v>
      </c>
      <c r="K90" s="58">
        <f t="shared" si="14"/>
        <v>0</v>
      </c>
      <c r="L90" s="38"/>
      <c r="M90" s="38">
        <v>0</v>
      </c>
      <c r="N90" s="38"/>
      <c r="O90" s="40">
        <f t="shared" si="12"/>
        <v>0</v>
      </c>
      <c r="P90" s="32"/>
      <c r="Q90" s="32">
        <f t="shared" ref="Q90:Q95" si="17">E90-P90</f>
        <v>8321.4</v>
      </c>
      <c r="R90" s="40" t="e">
        <f t="shared" ref="R90:R95" si="18">E90/P90*100</f>
        <v>#DIV/0!</v>
      </c>
      <c r="S90" s="75"/>
    </row>
    <row r="91" spans="1:19" ht="63" hidden="1" customHeight="1" x14ac:dyDescent="0.3">
      <c r="A91" s="95"/>
      <c r="B91" s="92" t="s">
        <v>54</v>
      </c>
      <c r="C91" s="38">
        <v>8422</v>
      </c>
      <c r="D91" s="58"/>
      <c r="E91" s="38">
        <v>8422</v>
      </c>
      <c r="F91" s="58"/>
      <c r="G91" s="37">
        <f t="shared" si="13"/>
        <v>0</v>
      </c>
      <c r="H91" s="38">
        <f t="shared" si="16"/>
        <v>8422</v>
      </c>
      <c r="I91" s="58"/>
      <c r="J91" s="38">
        <v>8422</v>
      </c>
      <c r="K91" s="58">
        <f t="shared" si="14"/>
        <v>0</v>
      </c>
      <c r="L91" s="38"/>
      <c r="M91" s="38">
        <v>0</v>
      </c>
      <c r="N91" s="38"/>
      <c r="O91" s="40">
        <f t="shared" si="12"/>
        <v>0</v>
      </c>
      <c r="P91" s="32"/>
      <c r="Q91" s="32">
        <f t="shared" si="17"/>
        <v>8422</v>
      </c>
      <c r="R91" s="40" t="e">
        <f t="shared" si="18"/>
        <v>#DIV/0!</v>
      </c>
      <c r="S91" s="75"/>
    </row>
    <row r="92" spans="1:19" ht="47.25" hidden="1" x14ac:dyDescent="0.3">
      <c r="A92" s="10"/>
      <c r="B92" s="92" t="s">
        <v>52</v>
      </c>
      <c r="C92" s="38">
        <v>29280.7</v>
      </c>
      <c r="D92" s="58"/>
      <c r="E92" s="38">
        <v>29280.7</v>
      </c>
      <c r="F92" s="58"/>
      <c r="G92" s="37">
        <f t="shared" si="13"/>
        <v>0</v>
      </c>
      <c r="H92" s="38">
        <f t="shared" si="16"/>
        <v>29280.7</v>
      </c>
      <c r="I92" s="58"/>
      <c r="J92" s="38">
        <v>29280.7</v>
      </c>
      <c r="K92" s="58">
        <f t="shared" si="14"/>
        <v>0</v>
      </c>
      <c r="L92" s="38"/>
      <c r="M92" s="38">
        <v>0</v>
      </c>
      <c r="N92" s="38"/>
      <c r="O92" s="40">
        <f t="shared" si="12"/>
        <v>0</v>
      </c>
      <c r="P92" s="32"/>
      <c r="Q92" s="32">
        <f t="shared" si="17"/>
        <v>29280.7</v>
      </c>
      <c r="R92" s="40" t="e">
        <f t="shared" si="18"/>
        <v>#DIV/0!</v>
      </c>
      <c r="S92" s="75"/>
    </row>
    <row r="93" spans="1:19" ht="31.5" hidden="1" x14ac:dyDescent="0.3">
      <c r="A93" s="10"/>
      <c r="B93" s="92" t="s">
        <v>99</v>
      </c>
      <c r="C93" s="38">
        <v>117063.7</v>
      </c>
      <c r="D93" s="58"/>
      <c r="E93" s="38">
        <v>117063.7</v>
      </c>
      <c r="F93" s="58"/>
      <c r="G93" s="37">
        <f t="shared" si="13"/>
        <v>0</v>
      </c>
      <c r="H93" s="38">
        <f t="shared" si="16"/>
        <v>117063.7</v>
      </c>
      <c r="I93" s="58"/>
      <c r="J93" s="38">
        <v>117063.7</v>
      </c>
      <c r="K93" s="58">
        <f t="shared" si="14"/>
        <v>0</v>
      </c>
      <c r="L93" s="38"/>
      <c r="M93" s="38">
        <v>0</v>
      </c>
      <c r="N93" s="38"/>
      <c r="O93" s="40">
        <f t="shared" si="12"/>
        <v>0</v>
      </c>
      <c r="P93" s="32"/>
      <c r="Q93" s="32">
        <f t="shared" si="17"/>
        <v>117063.7</v>
      </c>
      <c r="R93" s="40" t="e">
        <f t="shared" si="18"/>
        <v>#DIV/0!</v>
      </c>
      <c r="S93" s="75"/>
    </row>
    <row r="94" spans="1:19" ht="47.25" hidden="1" x14ac:dyDescent="0.3">
      <c r="A94" s="10"/>
      <c r="B94" s="92" t="s">
        <v>76</v>
      </c>
      <c r="C94" s="38">
        <v>101696.9</v>
      </c>
      <c r="D94" s="58"/>
      <c r="E94" s="38">
        <v>101696.9</v>
      </c>
      <c r="F94" s="58"/>
      <c r="G94" s="37">
        <f t="shared" si="13"/>
        <v>0</v>
      </c>
      <c r="H94" s="38">
        <f t="shared" si="16"/>
        <v>101696.9</v>
      </c>
      <c r="I94" s="58"/>
      <c r="J94" s="38">
        <v>101696.9</v>
      </c>
      <c r="K94" s="58">
        <f t="shared" si="14"/>
        <v>0</v>
      </c>
      <c r="L94" s="38"/>
      <c r="M94" s="38">
        <v>0</v>
      </c>
      <c r="N94" s="38"/>
      <c r="O94" s="40">
        <f t="shared" si="12"/>
        <v>0</v>
      </c>
      <c r="P94" s="32"/>
      <c r="Q94" s="32">
        <f t="shared" si="17"/>
        <v>101696.9</v>
      </c>
      <c r="R94" s="40" t="e">
        <f t="shared" si="18"/>
        <v>#DIV/0!</v>
      </c>
      <c r="S94" s="75"/>
    </row>
    <row r="95" spans="1:19" ht="31.5" hidden="1" x14ac:dyDescent="0.3">
      <c r="A95" s="10"/>
      <c r="B95" s="92" t="s">
        <v>55</v>
      </c>
      <c r="C95" s="38">
        <v>31024.3</v>
      </c>
      <c r="D95" s="58"/>
      <c r="E95" s="38">
        <v>31024.3</v>
      </c>
      <c r="F95" s="58"/>
      <c r="G95" s="37">
        <f t="shared" si="13"/>
        <v>0</v>
      </c>
      <c r="H95" s="38">
        <f t="shared" si="16"/>
        <v>31024.3</v>
      </c>
      <c r="I95" s="58"/>
      <c r="J95" s="38">
        <v>31024.3</v>
      </c>
      <c r="K95" s="58">
        <f t="shared" si="14"/>
        <v>0</v>
      </c>
      <c r="L95" s="38"/>
      <c r="M95" s="38">
        <v>0</v>
      </c>
      <c r="N95" s="38"/>
      <c r="O95" s="40">
        <f t="shared" si="12"/>
        <v>0</v>
      </c>
      <c r="P95" s="32"/>
      <c r="Q95" s="32">
        <f t="shared" si="17"/>
        <v>31024.3</v>
      </c>
      <c r="R95" s="40" t="e">
        <f t="shared" si="18"/>
        <v>#DIV/0!</v>
      </c>
      <c r="S95" s="75"/>
    </row>
    <row r="96" spans="1:19" ht="47.25" hidden="1" x14ac:dyDescent="0.3">
      <c r="A96" s="10"/>
      <c r="B96" s="93" t="s">
        <v>77</v>
      </c>
      <c r="C96" s="38">
        <v>357398.6</v>
      </c>
      <c r="D96" s="58"/>
      <c r="E96" s="38">
        <v>357398.6</v>
      </c>
      <c r="F96" s="58"/>
      <c r="G96" s="37">
        <f t="shared" si="13"/>
        <v>0</v>
      </c>
      <c r="H96" s="38">
        <f t="shared" si="16"/>
        <v>357398.6</v>
      </c>
      <c r="I96" s="58"/>
      <c r="J96" s="38">
        <v>357398.6</v>
      </c>
      <c r="K96" s="58">
        <f t="shared" si="14"/>
        <v>0</v>
      </c>
      <c r="L96" s="38"/>
      <c r="M96" s="38">
        <v>0</v>
      </c>
      <c r="N96" s="38"/>
      <c r="O96" s="40">
        <f t="shared" si="12"/>
        <v>0</v>
      </c>
      <c r="P96" s="32"/>
      <c r="Q96" s="32"/>
      <c r="R96" s="40"/>
      <c r="S96" s="75"/>
    </row>
    <row r="97" spans="1:19" ht="47.25" hidden="1" x14ac:dyDescent="0.3">
      <c r="A97" s="10"/>
      <c r="B97" s="93" t="s">
        <v>78</v>
      </c>
      <c r="C97" s="38">
        <v>585344.4</v>
      </c>
      <c r="D97" s="58"/>
      <c r="E97" s="38">
        <v>585344.4</v>
      </c>
      <c r="F97" s="58"/>
      <c r="G97" s="37">
        <f t="shared" si="13"/>
        <v>0</v>
      </c>
      <c r="H97" s="38">
        <f t="shared" si="16"/>
        <v>585344.4</v>
      </c>
      <c r="I97" s="58"/>
      <c r="J97" s="38">
        <v>585344.4</v>
      </c>
      <c r="K97" s="58">
        <f t="shared" si="14"/>
        <v>0</v>
      </c>
      <c r="L97" s="38"/>
      <c r="M97" s="38">
        <v>0</v>
      </c>
      <c r="N97" s="38"/>
      <c r="O97" s="40">
        <f t="shared" si="12"/>
        <v>0</v>
      </c>
      <c r="P97" s="32"/>
      <c r="Q97" s="32"/>
      <c r="R97" s="40"/>
      <c r="S97" s="75"/>
    </row>
    <row r="98" spans="1:19" ht="31.5" hidden="1" x14ac:dyDescent="0.3">
      <c r="A98" s="10"/>
      <c r="B98" s="93" t="s">
        <v>115</v>
      </c>
      <c r="C98" s="38">
        <v>11620.5</v>
      </c>
      <c r="D98" s="58"/>
      <c r="E98" s="38">
        <v>11620.5</v>
      </c>
      <c r="F98" s="58"/>
      <c r="G98" s="37">
        <f t="shared" si="13"/>
        <v>0</v>
      </c>
      <c r="H98" s="38">
        <f t="shared" si="16"/>
        <v>11620.5</v>
      </c>
      <c r="I98" s="58"/>
      <c r="J98" s="38">
        <v>11620.5</v>
      </c>
      <c r="K98" s="58">
        <f t="shared" si="14"/>
        <v>0</v>
      </c>
      <c r="L98" s="38"/>
      <c r="M98" s="38">
        <v>0</v>
      </c>
      <c r="N98" s="38"/>
      <c r="O98" s="40">
        <f t="shared" si="12"/>
        <v>0</v>
      </c>
      <c r="P98" s="32"/>
      <c r="Q98" s="32"/>
      <c r="R98" s="40"/>
      <c r="S98" s="75"/>
    </row>
    <row r="99" spans="1:19" ht="47.25" hidden="1" customHeight="1" x14ac:dyDescent="0.3">
      <c r="A99" s="95"/>
      <c r="B99" s="94" t="s">
        <v>56</v>
      </c>
      <c r="C99" s="38">
        <v>5909</v>
      </c>
      <c r="D99" s="58"/>
      <c r="E99" s="38">
        <v>5909</v>
      </c>
      <c r="F99" s="58"/>
      <c r="G99" s="37">
        <f t="shared" si="13"/>
        <v>0</v>
      </c>
      <c r="H99" s="38">
        <f t="shared" si="16"/>
        <v>5909</v>
      </c>
      <c r="I99" s="58"/>
      <c r="J99" s="38">
        <v>5909</v>
      </c>
      <c r="K99" s="58">
        <f t="shared" si="14"/>
        <v>0</v>
      </c>
      <c r="L99" s="38"/>
      <c r="M99" s="38">
        <v>0</v>
      </c>
      <c r="N99" s="38"/>
      <c r="O99" s="40">
        <f t="shared" si="12"/>
        <v>0</v>
      </c>
      <c r="P99" s="32"/>
      <c r="Q99" s="32">
        <f t="shared" ref="Q99:Q107" si="19">E99-P99</f>
        <v>5909</v>
      </c>
      <c r="R99" s="40" t="e">
        <f t="shared" ref="R99:R107" si="20">E99/P99*100</f>
        <v>#DIV/0!</v>
      </c>
      <c r="S99" s="75"/>
    </row>
    <row r="100" spans="1:19" ht="33" hidden="1" customHeight="1" x14ac:dyDescent="0.3">
      <c r="A100" s="95"/>
      <c r="B100" s="99" t="s">
        <v>50</v>
      </c>
      <c r="C100" s="38">
        <v>6700</v>
      </c>
      <c r="D100" s="58"/>
      <c r="E100" s="38">
        <v>6700</v>
      </c>
      <c r="F100" s="58"/>
      <c r="G100" s="37">
        <f t="shared" si="13"/>
        <v>0</v>
      </c>
      <c r="H100" s="38">
        <f t="shared" si="16"/>
        <v>6700</v>
      </c>
      <c r="I100" s="58"/>
      <c r="J100" s="38">
        <v>6700</v>
      </c>
      <c r="K100" s="58">
        <f t="shared" si="14"/>
        <v>0</v>
      </c>
      <c r="L100" s="38"/>
      <c r="M100" s="38">
        <v>0</v>
      </c>
      <c r="N100" s="38"/>
      <c r="O100" s="40">
        <f t="shared" si="12"/>
        <v>0</v>
      </c>
      <c r="P100" s="32"/>
      <c r="Q100" s="32">
        <f t="shared" si="19"/>
        <v>6700</v>
      </c>
      <c r="R100" s="40" t="e">
        <f t="shared" si="20"/>
        <v>#DIV/0!</v>
      </c>
      <c r="S100" s="75"/>
    </row>
    <row r="101" spans="1:19" ht="31.5" hidden="1" x14ac:dyDescent="0.3">
      <c r="A101" s="95"/>
      <c r="B101" s="94" t="s">
        <v>79</v>
      </c>
      <c r="C101" s="38">
        <v>126916.5</v>
      </c>
      <c r="D101" s="58"/>
      <c r="E101" s="38">
        <v>126916.5</v>
      </c>
      <c r="F101" s="58"/>
      <c r="G101" s="37">
        <f t="shared" si="13"/>
        <v>0</v>
      </c>
      <c r="H101" s="38">
        <f t="shared" si="16"/>
        <v>126916.5</v>
      </c>
      <c r="I101" s="58">
        <f>J101-H101</f>
        <v>-257.89999999999418</v>
      </c>
      <c r="J101" s="38">
        <v>126658.6</v>
      </c>
      <c r="K101" s="58">
        <f t="shared" si="14"/>
        <v>-257.89999999999418</v>
      </c>
      <c r="L101" s="38"/>
      <c r="M101" s="38">
        <v>-257.89999999999418</v>
      </c>
      <c r="N101" s="38"/>
      <c r="O101" s="40">
        <f t="shared" si="12"/>
        <v>0</v>
      </c>
      <c r="P101" s="32"/>
      <c r="Q101" s="32">
        <f t="shared" si="19"/>
        <v>126916.5</v>
      </c>
      <c r="R101" s="40" t="e">
        <f t="shared" si="20"/>
        <v>#DIV/0!</v>
      </c>
      <c r="S101" s="75"/>
    </row>
    <row r="102" spans="1:19" ht="47.25" hidden="1" x14ac:dyDescent="0.3">
      <c r="A102" s="10"/>
      <c r="B102" s="12" t="s">
        <v>80</v>
      </c>
      <c r="C102" s="38">
        <v>178876</v>
      </c>
      <c r="D102" s="58"/>
      <c r="E102" s="38">
        <v>178876</v>
      </c>
      <c r="F102" s="58"/>
      <c r="G102" s="37">
        <f t="shared" si="13"/>
        <v>0</v>
      </c>
      <c r="H102" s="38">
        <v>336161.7</v>
      </c>
      <c r="I102" s="58"/>
      <c r="J102" s="38">
        <v>336161.7</v>
      </c>
      <c r="K102" s="58">
        <f t="shared" si="14"/>
        <v>0</v>
      </c>
      <c r="L102" s="38"/>
      <c r="M102" s="38">
        <v>0</v>
      </c>
      <c r="N102" s="38"/>
      <c r="O102" s="40">
        <f t="shared" si="12"/>
        <v>0</v>
      </c>
      <c r="P102" s="32"/>
      <c r="Q102" s="32">
        <f t="shared" si="19"/>
        <v>178876</v>
      </c>
      <c r="R102" s="40" t="e">
        <f t="shared" si="20"/>
        <v>#DIV/0!</v>
      </c>
      <c r="S102" s="75"/>
    </row>
    <row r="103" spans="1:19" ht="47.25" hidden="1" x14ac:dyDescent="0.3">
      <c r="A103" s="10"/>
      <c r="B103" s="13" t="s">
        <v>61</v>
      </c>
      <c r="C103" s="38">
        <v>52039.6</v>
      </c>
      <c r="D103" s="58"/>
      <c r="E103" s="38">
        <v>52039.6</v>
      </c>
      <c r="F103" s="58"/>
      <c r="G103" s="37">
        <f t="shared" si="13"/>
        <v>0</v>
      </c>
      <c r="H103" s="38">
        <f t="shared" si="16"/>
        <v>52039.6</v>
      </c>
      <c r="I103" s="58"/>
      <c r="J103" s="38">
        <v>52039.6</v>
      </c>
      <c r="K103" s="58">
        <f t="shared" si="14"/>
        <v>0</v>
      </c>
      <c r="L103" s="38"/>
      <c r="M103" s="38">
        <v>0</v>
      </c>
      <c r="N103" s="38"/>
      <c r="O103" s="40">
        <f t="shared" ref="O103:O134" si="21">N103/C103*100</f>
        <v>0</v>
      </c>
      <c r="P103" s="32"/>
      <c r="Q103" s="32">
        <f t="shared" si="19"/>
        <v>52039.6</v>
      </c>
      <c r="R103" s="40" t="e">
        <f t="shared" si="20"/>
        <v>#DIV/0!</v>
      </c>
      <c r="S103" s="75"/>
    </row>
    <row r="104" spans="1:19" ht="31.5" hidden="1" x14ac:dyDescent="0.3">
      <c r="A104" s="10"/>
      <c r="B104" s="13" t="s">
        <v>116</v>
      </c>
      <c r="C104" s="38">
        <v>430156.6</v>
      </c>
      <c r="D104" s="58"/>
      <c r="E104" s="38">
        <v>430156.6</v>
      </c>
      <c r="F104" s="58"/>
      <c r="G104" s="37">
        <f t="shared" si="13"/>
        <v>0</v>
      </c>
      <c r="H104" s="38">
        <f t="shared" si="16"/>
        <v>430156.6</v>
      </c>
      <c r="I104" s="58"/>
      <c r="J104" s="38">
        <v>430156.6</v>
      </c>
      <c r="K104" s="58">
        <f t="shared" si="14"/>
        <v>0</v>
      </c>
      <c r="L104" s="38"/>
      <c r="M104" s="38">
        <v>0</v>
      </c>
      <c r="N104" s="38"/>
      <c r="O104" s="40">
        <f t="shared" si="21"/>
        <v>0</v>
      </c>
      <c r="P104" s="32"/>
      <c r="Q104" s="32">
        <f t="shared" si="19"/>
        <v>430156.6</v>
      </c>
      <c r="R104" s="40" t="e">
        <f t="shared" si="20"/>
        <v>#DIV/0!</v>
      </c>
      <c r="S104" s="75"/>
    </row>
    <row r="105" spans="1:19" ht="31.5" hidden="1" x14ac:dyDescent="0.3">
      <c r="A105" s="10"/>
      <c r="B105" s="13" t="s">
        <v>48</v>
      </c>
      <c r="C105" s="38">
        <v>13906.3</v>
      </c>
      <c r="D105" s="58"/>
      <c r="E105" s="38">
        <v>13906.3</v>
      </c>
      <c r="F105" s="58"/>
      <c r="G105" s="37">
        <f t="shared" si="13"/>
        <v>0</v>
      </c>
      <c r="H105" s="38">
        <f t="shared" si="16"/>
        <v>13906.3</v>
      </c>
      <c r="I105" s="58"/>
      <c r="J105" s="38">
        <v>13906.3</v>
      </c>
      <c r="K105" s="58">
        <f t="shared" si="14"/>
        <v>0</v>
      </c>
      <c r="L105" s="38"/>
      <c r="M105" s="38">
        <v>0</v>
      </c>
      <c r="N105" s="38"/>
      <c r="O105" s="40">
        <f t="shared" si="21"/>
        <v>0</v>
      </c>
      <c r="P105" s="32"/>
      <c r="Q105" s="32">
        <f t="shared" si="19"/>
        <v>13906.3</v>
      </c>
      <c r="R105" s="40" t="e">
        <f t="shared" si="20"/>
        <v>#DIV/0!</v>
      </c>
      <c r="S105" s="75"/>
    </row>
    <row r="106" spans="1:19" ht="47.25" hidden="1" x14ac:dyDescent="0.3">
      <c r="A106" s="10"/>
      <c r="B106" s="13" t="s">
        <v>117</v>
      </c>
      <c r="C106" s="38">
        <v>20577.8</v>
      </c>
      <c r="D106" s="58"/>
      <c r="E106" s="38">
        <v>20577.8</v>
      </c>
      <c r="F106" s="58"/>
      <c r="G106" s="37">
        <f t="shared" si="13"/>
        <v>0</v>
      </c>
      <c r="H106" s="38">
        <f t="shared" si="16"/>
        <v>20577.8</v>
      </c>
      <c r="I106" s="58">
        <f>J106-H106</f>
        <v>-11317.8</v>
      </c>
      <c r="J106" s="38">
        <v>9260</v>
      </c>
      <c r="K106" s="58">
        <f t="shared" si="14"/>
        <v>-11317.8</v>
      </c>
      <c r="L106" s="38"/>
      <c r="M106" s="38">
        <v>-11317.8</v>
      </c>
      <c r="N106" s="38"/>
      <c r="O106" s="40">
        <f t="shared" si="21"/>
        <v>0</v>
      </c>
      <c r="P106" s="32"/>
      <c r="Q106" s="32">
        <f t="shared" si="19"/>
        <v>20577.8</v>
      </c>
      <c r="R106" s="40" t="e">
        <f t="shared" si="20"/>
        <v>#DIV/0!</v>
      </c>
      <c r="S106" s="75"/>
    </row>
    <row r="107" spans="1:19" ht="31.5" hidden="1" x14ac:dyDescent="0.3">
      <c r="A107" s="10"/>
      <c r="B107" s="13" t="s">
        <v>118</v>
      </c>
      <c r="C107" s="38">
        <v>795155.1</v>
      </c>
      <c r="D107" s="58"/>
      <c r="E107" s="38">
        <v>795155.1</v>
      </c>
      <c r="F107" s="58">
        <v>-655367.4</v>
      </c>
      <c r="G107" s="37">
        <f t="shared" si="13"/>
        <v>-655367.4</v>
      </c>
      <c r="H107" s="38">
        <f t="shared" si="16"/>
        <v>139787.69999999995</v>
      </c>
      <c r="I107" s="58">
        <f>J107-H107</f>
        <v>-655.39999999996508</v>
      </c>
      <c r="J107" s="38">
        <v>139132.29999999999</v>
      </c>
      <c r="K107" s="58">
        <f t="shared" si="14"/>
        <v>-656022.80000000005</v>
      </c>
      <c r="L107" s="38"/>
      <c r="M107" s="38">
        <v>-656022.80000000005</v>
      </c>
      <c r="N107" s="38"/>
      <c r="O107" s="40">
        <f t="shared" si="21"/>
        <v>0</v>
      </c>
      <c r="P107" s="32"/>
      <c r="Q107" s="32">
        <f t="shared" si="19"/>
        <v>795155.1</v>
      </c>
      <c r="R107" s="40" t="e">
        <f t="shared" si="20"/>
        <v>#DIV/0!</v>
      </c>
      <c r="S107" s="75"/>
    </row>
    <row r="108" spans="1:19" ht="63" hidden="1" x14ac:dyDescent="0.3">
      <c r="A108" s="10"/>
      <c r="B108" s="13" t="s">
        <v>119</v>
      </c>
      <c r="C108" s="38">
        <v>165788.4</v>
      </c>
      <c r="D108" s="58"/>
      <c r="E108" s="38">
        <v>165788.4</v>
      </c>
      <c r="F108" s="58"/>
      <c r="G108" s="37">
        <f t="shared" si="13"/>
        <v>0</v>
      </c>
      <c r="H108" s="38">
        <f t="shared" si="16"/>
        <v>165788.4</v>
      </c>
      <c r="I108" s="58"/>
      <c r="J108" s="38">
        <v>165788.4</v>
      </c>
      <c r="K108" s="58">
        <f t="shared" si="14"/>
        <v>0</v>
      </c>
      <c r="L108" s="38"/>
      <c r="M108" s="38">
        <v>0</v>
      </c>
      <c r="N108" s="38"/>
      <c r="O108" s="40">
        <f t="shared" si="21"/>
        <v>0</v>
      </c>
      <c r="P108" s="32"/>
      <c r="Q108" s="32"/>
      <c r="R108" s="40"/>
      <c r="S108" s="75"/>
    </row>
    <row r="109" spans="1:19" ht="47.25" hidden="1" x14ac:dyDescent="0.3">
      <c r="A109" s="10"/>
      <c r="B109" s="13" t="s">
        <v>100</v>
      </c>
      <c r="C109" s="38">
        <v>551600</v>
      </c>
      <c r="D109" s="58">
        <f t="shared" si="15"/>
        <v>74177.800000000047</v>
      </c>
      <c r="E109" s="38">
        <v>625777.80000000005</v>
      </c>
      <c r="F109" s="58">
        <v>18254</v>
      </c>
      <c r="G109" s="37">
        <f t="shared" si="13"/>
        <v>92431.800000000047</v>
      </c>
      <c r="H109" s="38">
        <f t="shared" si="16"/>
        <v>644031.80000000005</v>
      </c>
      <c r="I109" s="58">
        <f>J109-H109</f>
        <v>-74177.800000000047</v>
      </c>
      <c r="J109" s="38">
        <v>569854</v>
      </c>
      <c r="K109" s="58">
        <f t="shared" si="14"/>
        <v>18254</v>
      </c>
      <c r="L109" s="38"/>
      <c r="M109" s="38">
        <v>18254</v>
      </c>
      <c r="N109" s="38"/>
      <c r="O109" s="40">
        <f t="shared" si="21"/>
        <v>0</v>
      </c>
      <c r="P109" s="32"/>
      <c r="Q109" s="32">
        <f>E109-P109</f>
        <v>625777.80000000005</v>
      </c>
      <c r="R109" s="40" t="e">
        <f>E109/P109*100</f>
        <v>#DIV/0!</v>
      </c>
      <c r="S109" s="75"/>
    </row>
    <row r="110" spans="1:19" ht="31.5" hidden="1" x14ac:dyDescent="0.3">
      <c r="A110" s="10"/>
      <c r="B110" s="13" t="s">
        <v>120</v>
      </c>
      <c r="C110" s="38">
        <v>500000</v>
      </c>
      <c r="D110" s="58"/>
      <c r="E110" s="38">
        <v>500000</v>
      </c>
      <c r="F110" s="58"/>
      <c r="G110" s="37">
        <f t="shared" si="13"/>
        <v>0</v>
      </c>
      <c r="H110" s="38">
        <f t="shared" si="16"/>
        <v>500000</v>
      </c>
      <c r="I110" s="58">
        <f>J110-H110</f>
        <v>74177.800000000047</v>
      </c>
      <c r="J110" s="38">
        <v>574177.80000000005</v>
      </c>
      <c r="K110" s="58">
        <f t="shared" si="14"/>
        <v>74177.800000000047</v>
      </c>
      <c r="L110" s="38"/>
      <c r="M110" s="38">
        <v>74177.800000000047</v>
      </c>
      <c r="N110" s="38"/>
      <c r="O110" s="40">
        <f t="shared" si="21"/>
        <v>0</v>
      </c>
      <c r="P110" s="32"/>
      <c r="Q110" s="32"/>
      <c r="R110" s="40"/>
      <c r="S110" s="75"/>
    </row>
    <row r="111" spans="1:19" ht="78.75" hidden="1" x14ac:dyDescent="0.3">
      <c r="A111" s="10"/>
      <c r="B111" s="13" t="s">
        <v>259</v>
      </c>
      <c r="C111" s="38"/>
      <c r="D111" s="58"/>
      <c r="E111" s="38"/>
      <c r="F111" s="58"/>
      <c r="G111" s="37">
        <f t="shared" si="13"/>
        <v>0</v>
      </c>
      <c r="H111" s="38">
        <v>22196.400000000001</v>
      </c>
      <c r="I111" s="58"/>
      <c r="J111" s="38">
        <v>22196.400000000001</v>
      </c>
      <c r="K111" s="58">
        <f t="shared" si="14"/>
        <v>0</v>
      </c>
      <c r="L111" s="38"/>
      <c r="M111" s="38">
        <v>0</v>
      </c>
      <c r="N111" s="38"/>
      <c r="O111" s="40" t="e">
        <f t="shared" si="21"/>
        <v>#DIV/0!</v>
      </c>
      <c r="P111" s="32"/>
      <c r="Q111" s="32"/>
      <c r="R111" s="40"/>
      <c r="S111" s="75"/>
    </row>
    <row r="112" spans="1:19" ht="63" hidden="1" x14ac:dyDescent="0.3">
      <c r="A112" s="10"/>
      <c r="B112" s="93" t="s">
        <v>101</v>
      </c>
      <c r="C112" s="38">
        <v>342234.5</v>
      </c>
      <c r="D112" s="58"/>
      <c r="E112" s="38">
        <v>342234.5</v>
      </c>
      <c r="F112" s="58">
        <v>155907.79999999999</v>
      </c>
      <c r="G112" s="37">
        <f t="shared" si="13"/>
        <v>155907.79999999999</v>
      </c>
      <c r="H112" s="38">
        <f t="shared" si="16"/>
        <v>498142.3</v>
      </c>
      <c r="I112" s="58"/>
      <c r="J112" s="38">
        <v>498142.3</v>
      </c>
      <c r="K112" s="58">
        <f t="shared" si="14"/>
        <v>155907.79999999999</v>
      </c>
      <c r="L112" s="38"/>
      <c r="M112" s="38">
        <v>155907.79999999999</v>
      </c>
      <c r="N112" s="38"/>
      <c r="O112" s="40">
        <f t="shared" si="21"/>
        <v>0</v>
      </c>
      <c r="P112" s="32"/>
      <c r="Q112" s="32"/>
      <c r="R112" s="40"/>
      <c r="S112" s="75"/>
    </row>
    <row r="113" spans="1:21" ht="63" hidden="1" x14ac:dyDescent="0.3">
      <c r="A113" s="10"/>
      <c r="B113" s="93" t="s">
        <v>266</v>
      </c>
      <c r="C113" s="38"/>
      <c r="D113" s="58"/>
      <c r="E113" s="38"/>
      <c r="F113" s="58"/>
      <c r="G113" s="37"/>
      <c r="H113" s="38"/>
      <c r="I113" s="58"/>
      <c r="J113" s="38">
        <v>28500</v>
      </c>
      <c r="K113" s="58">
        <f t="shared" si="14"/>
        <v>0</v>
      </c>
      <c r="L113" s="38"/>
      <c r="M113" s="38">
        <v>0</v>
      </c>
      <c r="N113" s="38"/>
      <c r="O113" s="40" t="e">
        <f t="shared" si="21"/>
        <v>#DIV/0!</v>
      </c>
      <c r="P113" s="32"/>
      <c r="Q113" s="32"/>
      <c r="R113" s="40"/>
      <c r="S113" s="75"/>
    </row>
    <row r="114" spans="1:21" ht="63" hidden="1" x14ac:dyDescent="0.3">
      <c r="A114" s="10"/>
      <c r="B114" s="93" t="s">
        <v>249</v>
      </c>
      <c r="C114" s="38"/>
      <c r="D114" s="58"/>
      <c r="E114" s="38"/>
      <c r="F114" s="58">
        <v>655367.4</v>
      </c>
      <c r="G114" s="37">
        <f t="shared" si="13"/>
        <v>655367.4</v>
      </c>
      <c r="H114" s="38">
        <f t="shared" si="16"/>
        <v>655367.4</v>
      </c>
      <c r="I114" s="58"/>
      <c r="J114" s="38">
        <v>655367.4</v>
      </c>
      <c r="K114" s="58">
        <f t="shared" si="14"/>
        <v>655367.4</v>
      </c>
      <c r="L114" s="38"/>
      <c r="M114" s="38">
        <v>655367.4</v>
      </c>
      <c r="N114" s="38"/>
      <c r="O114" s="40" t="e">
        <f t="shared" si="21"/>
        <v>#DIV/0!</v>
      </c>
      <c r="P114" s="32"/>
      <c r="Q114" s="32"/>
      <c r="R114" s="40"/>
      <c r="S114" s="75"/>
    </row>
    <row r="115" spans="1:21" ht="47.25" hidden="1" x14ac:dyDescent="0.3">
      <c r="A115" s="97"/>
      <c r="B115" s="93" t="s">
        <v>121</v>
      </c>
      <c r="C115" s="38">
        <v>97200</v>
      </c>
      <c r="D115" s="58">
        <f t="shared" si="15"/>
        <v>-97200</v>
      </c>
      <c r="E115" s="38">
        <v>0</v>
      </c>
      <c r="F115" s="58"/>
      <c r="G115" s="37">
        <f t="shared" si="13"/>
        <v>-97200</v>
      </c>
      <c r="H115" s="38">
        <f t="shared" si="16"/>
        <v>0</v>
      </c>
      <c r="I115" s="58"/>
      <c r="J115" s="38"/>
      <c r="K115" s="58">
        <f t="shared" si="14"/>
        <v>-97200</v>
      </c>
      <c r="L115" s="38"/>
      <c r="M115" s="38">
        <v>-97200</v>
      </c>
      <c r="N115" s="38"/>
      <c r="O115" s="40">
        <f t="shared" si="21"/>
        <v>0</v>
      </c>
      <c r="P115" s="39"/>
      <c r="Q115" s="32"/>
      <c r="R115" s="40"/>
      <c r="S115" s="75"/>
    </row>
    <row r="116" spans="1:21" ht="63" hidden="1" x14ac:dyDescent="0.3">
      <c r="A116" s="97"/>
      <c r="B116" s="93" t="s">
        <v>122</v>
      </c>
      <c r="C116" s="38">
        <v>17642</v>
      </c>
      <c r="D116" s="58">
        <f t="shared" si="15"/>
        <v>-17642</v>
      </c>
      <c r="E116" s="38">
        <v>0</v>
      </c>
      <c r="F116" s="58"/>
      <c r="G116" s="37">
        <f t="shared" si="13"/>
        <v>-17642</v>
      </c>
      <c r="H116" s="38">
        <f t="shared" si="16"/>
        <v>0</v>
      </c>
      <c r="I116" s="58"/>
      <c r="J116" s="38"/>
      <c r="K116" s="58">
        <f t="shared" si="14"/>
        <v>-17642</v>
      </c>
      <c r="L116" s="38"/>
      <c r="M116" s="38">
        <v>-17642</v>
      </c>
      <c r="N116" s="38"/>
      <c r="O116" s="40">
        <f t="shared" si="21"/>
        <v>0</v>
      </c>
      <c r="P116" s="39"/>
      <c r="Q116" s="32"/>
      <c r="R116" s="40"/>
      <c r="S116" s="75"/>
    </row>
    <row r="117" spans="1:21" ht="31.5" hidden="1" x14ac:dyDescent="0.3">
      <c r="A117" s="97"/>
      <c r="B117" s="93" t="s">
        <v>260</v>
      </c>
      <c r="C117" s="38"/>
      <c r="D117" s="58"/>
      <c r="E117" s="38"/>
      <c r="F117" s="58"/>
      <c r="G117" s="37">
        <f t="shared" si="13"/>
        <v>0</v>
      </c>
      <c r="H117" s="38">
        <v>45257.1</v>
      </c>
      <c r="I117" s="58"/>
      <c r="J117" s="38">
        <v>45257.1</v>
      </c>
      <c r="K117" s="58">
        <f t="shared" si="14"/>
        <v>0</v>
      </c>
      <c r="L117" s="38"/>
      <c r="M117" s="38">
        <v>0</v>
      </c>
      <c r="N117" s="38"/>
      <c r="O117" s="40" t="e">
        <f t="shared" si="21"/>
        <v>#DIV/0!</v>
      </c>
      <c r="P117" s="39"/>
      <c r="Q117" s="32"/>
      <c r="R117" s="40"/>
      <c r="S117" s="75"/>
    </row>
    <row r="118" spans="1:21" s="23" customFormat="1" hidden="1" x14ac:dyDescent="0.3">
      <c r="A118" s="100"/>
      <c r="B118" s="101" t="s">
        <v>209</v>
      </c>
      <c r="C118" s="37">
        <f>SUM(C119:C141)</f>
        <v>4480807.5</v>
      </c>
      <c r="D118" s="73"/>
      <c r="E118" s="37">
        <f>SUM(E119:E141)</f>
        <v>4480807.5</v>
      </c>
      <c r="F118" s="73">
        <v>348.8</v>
      </c>
      <c r="G118" s="37">
        <f t="shared" si="13"/>
        <v>348.8</v>
      </c>
      <c r="H118" s="37">
        <f t="shared" si="16"/>
        <v>4481156.3</v>
      </c>
      <c r="I118" s="73">
        <f>J118-H118</f>
        <v>932738.10000000056</v>
      </c>
      <c r="J118" s="37">
        <f>SUM(J119:J141)</f>
        <v>5413894.4000000004</v>
      </c>
      <c r="K118" s="58">
        <f t="shared" si="14"/>
        <v>933086.90000000061</v>
      </c>
      <c r="L118" s="37"/>
      <c r="M118" s="37">
        <v>933086.90000000061</v>
      </c>
      <c r="N118" s="37"/>
      <c r="O118" s="40">
        <f t="shared" si="21"/>
        <v>0</v>
      </c>
      <c r="P118" s="37"/>
      <c r="Q118" s="37">
        <f t="shared" ref="Q118:Q138" si="22">E118-P118</f>
        <v>4480807.5</v>
      </c>
      <c r="R118" s="45" t="e">
        <f t="shared" ref="R118:R138" si="23">E118/P118*100</f>
        <v>#DIV/0!</v>
      </c>
      <c r="S118" s="75"/>
    </row>
    <row r="119" spans="1:21" ht="31.5" hidden="1" x14ac:dyDescent="0.3">
      <c r="A119" s="10"/>
      <c r="B119" s="92" t="s">
        <v>81</v>
      </c>
      <c r="C119" s="38">
        <v>38130</v>
      </c>
      <c r="D119" s="58"/>
      <c r="E119" s="38">
        <v>38130</v>
      </c>
      <c r="F119" s="58"/>
      <c r="G119" s="37">
        <f t="shared" si="13"/>
        <v>0</v>
      </c>
      <c r="H119" s="38">
        <f t="shared" si="16"/>
        <v>38130</v>
      </c>
      <c r="I119" s="58"/>
      <c r="J119" s="38">
        <v>38130</v>
      </c>
      <c r="K119" s="58">
        <f t="shared" si="14"/>
        <v>0</v>
      </c>
      <c r="L119" s="38"/>
      <c r="M119" s="38">
        <v>0</v>
      </c>
      <c r="N119" s="38"/>
      <c r="O119" s="40">
        <f t="shared" si="21"/>
        <v>0</v>
      </c>
      <c r="P119" s="32"/>
      <c r="Q119" s="32">
        <f t="shared" si="22"/>
        <v>38130</v>
      </c>
      <c r="R119" s="40" t="e">
        <f t="shared" si="23"/>
        <v>#DIV/0!</v>
      </c>
      <c r="S119" s="75"/>
    </row>
    <row r="120" spans="1:21" ht="47.25" hidden="1" x14ac:dyDescent="0.3">
      <c r="A120" s="26"/>
      <c r="B120" s="94" t="s">
        <v>22</v>
      </c>
      <c r="C120" s="32">
        <v>39199.5</v>
      </c>
      <c r="D120" s="58"/>
      <c r="E120" s="32">
        <v>39199.5</v>
      </c>
      <c r="F120" s="74"/>
      <c r="G120" s="37">
        <f t="shared" si="13"/>
        <v>0</v>
      </c>
      <c r="H120" s="38">
        <f t="shared" si="16"/>
        <v>39199.5</v>
      </c>
      <c r="I120" s="58">
        <f>J120-H120</f>
        <v>3297.5</v>
      </c>
      <c r="J120" s="38">
        <v>42497</v>
      </c>
      <c r="K120" s="58">
        <f t="shared" si="14"/>
        <v>3297.5</v>
      </c>
      <c r="L120" s="38"/>
      <c r="M120" s="38">
        <v>3297.5</v>
      </c>
      <c r="N120" s="38"/>
      <c r="O120" s="40">
        <f t="shared" si="21"/>
        <v>0</v>
      </c>
      <c r="P120" s="32"/>
      <c r="Q120" s="32">
        <f t="shared" si="22"/>
        <v>39199.5</v>
      </c>
      <c r="R120" s="40" t="e">
        <f t="shared" si="23"/>
        <v>#DIV/0!</v>
      </c>
      <c r="S120" s="75"/>
      <c r="U120" s="54"/>
    </row>
    <row r="121" spans="1:21" ht="47.25" hidden="1" x14ac:dyDescent="0.3">
      <c r="A121" s="26"/>
      <c r="B121" s="92" t="s">
        <v>53</v>
      </c>
      <c r="C121" s="32">
        <v>635.29999999999995</v>
      </c>
      <c r="D121" s="58"/>
      <c r="E121" s="32">
        <v>635.29999999999995</v>
      </c>
      <c r="F121" s="74"/>
      <c r="G121" s="37">
        <f t="shared" si="13"/>
        <v>0</v>
      </c>
      <c r="H121" s="38">
        <f t="shared" si="16"/>
        <v>635.29999999999995</v>
      </c>
      <c r="I121" s="58"/>
      <c r="J121" s="38">
        <v>635.29999999999995</v>
      </c>
      <c r="K121" s="58">
        <f t="shared" si="14"/>
        <v>0</v>
      </c>
      <c r="L121" s="38"/>
      <c r="M121" s="38">
        <v>0</v>
      </c>
      <c r="N121" s="38"/>
      <c r="O121" s="40">
        <f t="shared" si="21"/>
        <v>0</v>
      </c>
      <c r="P121" s="32"/>
      <c r="Q121" s="32">
        <f t="shared" si="22"/>
        <v>635.29999999999995</v>
      </c>
      <c r="R121" s="40" t="e">
        <f t="shared" si="23"/>
        <v>#DIV/0!</v>
      </c>
      <c r="S121" s="75"/>
    </row>
    <row r="122" spans="1:21" ht="31.5" hidden="1" x14ac:dyDescent="0.3">
      <c r="A122" s="26"/>
      <c r="B122" s="92" t="s">
        <v>47</v>
      </c>
      <c r="C122" s="32">
        <v>9263.7000000000007</v>
      </c>
      <c r="D122" s="58"/>
      <c r="E122" s="32">
        <v>9263.7000000000007</v>
      </c>
      <c r="F122" s="74"/>
      <c r="G122" s="37">
        <f t="shared" si="13"/>
        <v>0</v>
      </c>
      <c r="H122" s="38">
        <f t="shared" si="16"/>
        <v>9263.7000000000007</v>
      </c>
      <c r="I122" s="58"/>
      <c r="J122" s="38">
        <v>9263.7000000000007</v>
      </c>
      <c r="K122" s="58">
        <f t="shared" si="14"/>
        <v>0</v>
      </c>
      <c r="L122" s="38"/>
      <c r="M122" s="38">
        <v>0</v>
      </c>
      <c r="N122" s="38"/>
      <c r="O122" s="40">
        <f t="shared" si="21"/>
        <v>0</v>
      </c>
      <c r="P122" s="32"/>
      <c r="Q122" s="32">
        <f t="shared" si="22"/>
        <v>9263.7000000000007</v>
      </c>
      <c r="R122" s="40" t="e">
        <f t="shared" si="23"/>
        <v>#DIV/0!</v>
      </c>
      <c r="S122" s="75"/>
    </row>
    <row r="123" spans="1:21" ht="31.5" hidden="1" x14ac:dyDescent="0.3">
      <c r="A123" s="26"/>
      <c r="B123" s="92" t="s">
        <v>35</v>
      </c>
      <c r="C123" s="32">
        <v>245459.4</v>
      </c>
      <c r="D123" s="58"/>
      <c r="E123" s="32">
        <v>245459.4</v>
      </c>
      <c r="F123" s="74"/>
      <c r="G123" s="37">
        <f t="shared" si="13"/>
        <v>0</v>
      </c>
      <c r="H123" s="38">
        <f t="shared" si="16"/>
        <v>245459.4</v>
      </c>
      <c r="I123" s="58"/>
      <c r="J123" s="38">
        <v>245459.4</v>
      </c>
      <c r="K123" s="58">
        <f t="shared" si="14"/>
        <v>0</v>
      </c>
      <c r="L123" s="38"/>
      <c r="M123" s="38">
        <v>0</v>
      </c>
      <c r="N123" s="38"/>
      <c r="O123" s="40">
        <f t="shared" si="21"/>
        <v>0</v>
      </c>
      <c r="P123" s="32"/>
      <c r="Q123" s="32">
        <f t="shared" si="22"/>
        <v>245459.4</v>
      </c>
      <c r="R123" s="40" t="e">
        <f t="shared" si="23"/>
        <v>#DIV/0!</v>
      </c>
      <c r="S123" s="75"/>
    </row>
    <row r="124" spans="1:21" ht="63" hidden="1" x14ac:dyDescent="0.3">
      <c r="A124" s="26"/>
      <c r="B124" s="93" t="s">
        <v>82</v>
      </c>
      <c r="C124" s="32">
        <v>19109.900000000001</v>
      </c>
      <c r="D124" s="58"/>
      <c r="E124" s="32">
        <v>19109.900000000001</v>
      </c>
      <c r="F124" s="74"/>
      <c r="G124" s="37">
        <f t="shared" si="13"/>
        <v>0</v>
      </c>
      <c r="H124" s="38">
        <f t="shared" si="16"/>
        <v>19109.900000000001</v>
      </c>
      <c r="I124" s="58"/>
      <c r="J124" s="38">
        <v>19109.900000000001</v>
      </c>
      <c r="K124" s="58">
        <f t="shared" si="14"/>
        <v>0</v>
      </c>
      <c r="L124" s="38"/>
      <c r="M124" s="38">
        <v>0</v>
      </c>
      <c r="N124" s="38"/>
      <c r="O124" s="40">
        <f t="shared" si="21"/>
        <v>0</v>
      </c>
      <c r="P124" s="32"/>
      <c r="Q124" s="32">
        <f t="shared" si="22"/>
        <v>19109.900000000001</v>
      </c>
      <c r="R124" s="40" t="e">
        <f t="shared" si="23"/>
        <v>#DIV/0!</v>
      </c>
      <c r="S124" s="75"/>
    </row>
    <row r="125" spans="1:21" ht="47.25" hidden="1" x14ac:dyDescent="0.3">
      <c r="A125" s="102"/>
      <c r="B125" s="103" t="s">
        <v>38</v>
      </c>
      <c r="C125" s="32">
        <v>35755.300000000003</v>
      </c>
      <c r="D125" s="58"/>
      <c r="E125" s="32">
        <v>35755.300000000003</v>
      </c>
      <c r="F125" s="74"/>
      <c r="G125" s="37">
        <f t="shared" si="13"/>
        <v>0</v>
      </c>
      <c r="H125" s="38">
        <f t="shared" si="16"/>
        <v>35755.300000000003</v>
      </c>
      <c r="I125" s="58"/>
      <c r="J125" s="38">
        <v>35755.300000000003</v>
      </c>
      <c r="K125" s="58">
        <f t="shared" si="14"/>
        <v>0</v>
      </c>
      <c r="L125" s="38"/>
      <c r="M125" s="38">
        <v>0</v>
      </c>
      <c r="N125" s="38"/>
      <c r="O125" s="40">
        <f t="shared" si="21"/>
        <v>0</v>
      </c>
      <c r="P125" s="32"/>
      <c r="Q125" s="32">
        <f t="shared" si="22"/>
        <v>35755.300000000003</v>
      </c>
      <c r="R125" s="40" t="e">
        <f t="shared" si="23"/>
        <v>#DIV/0!</v>
      </c>
      <c r="S125" s="75"/>
    </row>
    <row r="126" spans="1:21" ht="63" hidden="1" x14ac:dyDescent="0.3">
      <c r="A126" s="26"/>
      <c r="B126" s="93" t="s">
        <v>51</v>
      </c>
      <c r="C126" s="32">
        <v>18755.2</v>
      </c>
      <c r="D126" s="58"/>
      <c r="E126" s="32">
        <v>18755.2</v>
      </c>
      <c r="F126" s="74"/>
      <c r="G126" s="37">
        <f t="shared" si="13"/>
        <v>0</v>
      </c>
      <c r="H126" s="38">
        <f t="shared" si="16"/>
        <v>18755.2</v>
      </c>
      <c r="I126" s="58"/>
      <c r="J126" s="38">
        <v>18755.2</v>
      </c>
      <c r="K126" s="58">
        <f t="shared" si="14"/>
        <v>0</v>
      </c>
      <c r="L126" s="38"/>
      <c r="M126" s="38">
        <v>0</v>
      </c>
      <c r="N126" s="38"/>
      <c r="O126" s="40">
        <f t="shared" si="21"/>
        <v>0</v>
      </c>
      <c r="P126" s="32"/>
      <c r="Q126" s="32">
        <f t="shared" si="22"/>
        <v>18755.2</v>
      </c>
      <c r="R126" s="40" t="e">
        <f t="shared" si="23"/>
        <v>#DIV/0!</v>
      </c>
      <c r="S126" s="75"/>
    </row>
    <row r="127" spans="1:21" ht="63" hidden="1" x14ac:dyDescent="0.3">
      <c r="A127" s="10"/>
      <c r="B127" s="92" t="s">
        <v>130</v>
      </c>
      <c r="C127" s="38">
        <v>66315.5</v>
      </c>
      <c r="D127" s="58"/>
      <c r="E127" s="38">
        <v>66315.5</v>
      </c>
      <c r="F127" s="58"/>
      <c r="G127" s="37">
        <f t="shared" si="13"/>
        <v>0</v>
      </c>
      <c r="H127" s="38">
        <f t="shared" si="16"/>
        <v>66315.5</v>
      </c>
      <c r="I127" s="58">
        <f>J127-H127</f>
        <v>918.80000000000291</v>
      </c>
      <c r="J127" s="38">
        <v>67234.3</v>
      </c>
      <c r="K127" s="58">
        <f t="shared" si="14"/>
        <v>918.80000000000291</v>
      </c>
      <c r="L127" s="38"/>
      <c r="M127" s="38">
        <v>918.80000000000291</v>
      </c>
      <c r="N127" s="38"/>
      <c r="O127" s="40">
        <f t="shared" si="21"/>
        <v>0</v>
      </c>
      <c r="P127" s="32"/>
      <c r="Q127" s="32">
        <f t="shared" si="22"/>
        <v>66315.5</v>
      </c>
      <c r="R127" s="40" t="e">
        <f t="shared" si="23"/>
        <v>#DIV/0!</v>
      </c>
      <c r="S127" s="75"/>
    </row>
    <row r="128" spans="1:21" ht="47.25" hidden="1" x14ac:dyDescent="0.3">
      <c r="A128" s="10"/>
      <c r="B128" s="92" t="s">
        <v>123</v>
      </c>
      <c r="C128" s="38">
        <v>131</v>
      </c>
      <c r="D128" s="58"/>
      <c r="E128" s="38">
        <v>131</v>
      </c>
      <c r="F128" s="58"/>
      <c r="G128" s="37">
        <f t="shared" si="13"/>
        <v>0</v>
      </c>
      <c r="H128" s="38">
        <f t="shared" si="16"/>
        <v>131</v>
      </c>
      <c r="I128" s="58"/>
      <c r="J128" s="38">
        <v>131</v>
      </c>
      <c r="K128" s="58">
        <f t="shared" si="14"/>
        <v>0</v>
      </c>
      <c r="L128" s="38"/>
      <c r="M128" s="38">
        <v>0</v>
      </c>
      <c r="N128" s="38"/>
      <c r="O128" s="40">
        <f t="shared" si="21"/>
        <v>0</v>
      </c>
      <c r="P128" s="32"/>
      <c r="Q128" s="32">
        <f t="shared" si="22"/>
        <v>131</v>
      </c>
      <c r="R128" s="40" t="e">
        <f t="shared" si="23"/>
        <v>#DIV/0!</v>
      </c>
      <c r="S128" s="75"/>
    </row>
    <row r="129" spans="1:19" ht="31.5" hidden="1" x14ac:dyDescent="0.3">
      <c r="A129" s="10"/>
      <c r="B129" s="92" t="s">
        <v>20</v>
      </c>
      <c r="C129" s="32">
        <v>1185594.1000000001</v>
      </c>
      <c r="D129" s="58"/>
      <c r="E129" s="32">
        <v>1185594.1000000001</v>
      </c>
      <c r="F129" s="74"/>
      <c r="G129" s="37">
        <f t="shared" si="13"/>
        <v>0</v>
      </c>
      <c r="H129" s="38">
        <f t="shared" si="16"/>
        <v>1185594.1000000001</v>
      </c>
      <c r="I129" s="58">
        <f>J129-H129</f>
        <v>261129.79999999981</v>
      </c>
      <c r="J129" s="38">
        <v>1446723.9</v>
      </c>
      <c r="K129" s="58">
        <f t="shared" si="14"/>
        <v>261129.79999999981</v>
      </c>
      <c r="L129" s="38"/>
      <c r="M129" s="38">
        <v>261129.79999999981</v>
      </c>
      <c r="N129" s="38"/>
      <c r="O129" s="40">
        <f t="shared" si="21"/>
        <v>0</v>
      </c>
      <c r="P129" s="32"/>
      <c r="Q129" s="32">
        <f t="shared" si="22"/>
        <v>1185594.1000000001</v>
      </c>
      <c r="R129" s="40" t="e">
        <f t="shared" si="23"/>
        <v>#DIV/0!</v>
      </c>
      <c r="S129" s="75"/>
    </row>
    <row r="130" spans="1:19" ht="47.25" hidden="1" customHeight="1" x14ac:dyDescent="0.3">
      <c r="A130" s="26"/>
      <c r="B130" s="92" t="s">
        <v>31</v>
      </c>
      <c r="C130" s="32">
        <v>18320.3</v>
      </c>
      <c r="D130" s="58"/>
      <c r="E130" s="32">
        <v>18320.3</v>
      </c>
      <c r="F130" s="74"/>
      <c r="G130" s="37">
        <f t="shared" si="13"/>
        <v>0</v>
      </c>
      <c r="H130" s="38">
        <f t="shared" si="16"/>
        <v>18320.3</v>
      </c>
      <c r="I130" s="58"/>
      <c r="J130" s="38">
        <v>18320.3</v>
      </c>
      <c r="K130" s="58">
        <f t="shared" si="14"/>
        <v>0</v>
      </c>
      <c r="L130" s="38"/>
      <c r="M130" s="38">
        <v>0</v>
      </c>
      <c r="N130" s="38"/>
      <c r="O130" s="40">
        <f t="shared" si="21"/>
        <v>0</v>
      </c>
      <c r="P130" s="32"/>
      <c r="Q130" s="32">
        <f t="shared" si="22"/>
        <v>18320.3</v>
      </c>
      <c r="R130" s="40" t="e">
        <f t="shared" si="23"/>
        <v>#DIV/0!</v>
      </c>
      <c r="S130" s="75"/>
    </row>
    <row r="131" spans="1:19" ht="63" hidden="1" x14ac:dyDescent="0.3">
      <c r="A131" s="10"/>
      <c r="B131" s="104" t="s">
        <v>34</v>
      </c>
      <c r="C131" s="32">
        <v>13325.3</v>
      </c>
      <c r="D131" s="58"/>
      <c r="E131" s="32">
        <v>13325.3</v>
      </c>
      <c r="F131" s="74"/>
      <c r="G131" s="37">
        <f t="shared" si="13"/>
        <v>0</v>
      </c>
      <c r="H131" s="38">
        <f t="shared" si="16"/>
        <v>13325.3</v>
      </c>
      <c r="I131" s="58"/>
      <c r="J131" s="38">
        <v>13325.3</v>
      </c>
      <c r="K131" s="58">
        <f t="shared" si="14"/>
        <v>0</v>
      </c>
      <c r="L131" s="38"/>
      <c r="M131" s="38">
        <v>0</v>
      </c>
      <c r="N131" s="38"/>
      <c r="O131" s="40">
        <f t="shared" si="21"/>
        <v>0</v>
      </c>
      <c r="P131" s="32"/>
      <c r="Q131" s="32">
        <f t="shared" si="22"/>
        <v>13325.3</v>
      </c>
      <c r="R131" s="40" t="e">
        <f t="shared" si="23"/>
        <v>#DIV/0!</v>
      </c>
      <c r="S131" s="75"/>
    </row>
    <row r="132" spans="1:19" ht="47.25" hidden="1" x14ac:dyDescent="0.3">
      <c r="A132" s="26"/>
      <c r="B132" s="92" t="s">
        <v>83</v>
      </c>
      <c r="C132" s="38">
        <v>144.1</v>
      </c>
      <c r="D132" s="58"/>
      <c r="E132" s="38">
        <v>144.1</v>
      </c>
      <c r="F132" s="58"/>
      <c r="G132" s="37">
        <f t="shared" si="13"/>
        <v>0</v>
      </c>
      <c r="H132" s="38">
        <f t="shared" si="16"/>
        <v>144.1</v>
      </c>
      <c r="I132" s="58"/>
      <c r="J132" s="38">
        <v>144.1</v>
      </c>
      <c r="K132" s="58">
        <f t="shared" si="14"/>
        <v>0</v>
      </c>
      <c r="L132" s="38"/>
      <c r="M132" s="38">
        <v>0</v>
      </c>
      <c r="N132" s="38"/>
      <c r="O132" s="40">
        <f t="shared" si="21"/>
        <v>0</v>
      </c>
      <c r="P132" s="32"/>
      <c r="Q132" s="32">
        <f t="shared" si="22"/>
        <v>144.1</v>
      </c>
      <c r="R132" s="40" t="e">
        <f t="shared" si="23"/>
        <v>#DIV/0!</v>
      </c>
      <c r="S132" s="75"/>
    </row>
    <row r="133" spans="1:19" ht="47.25" hidden="1" x14ac:dyDescent="0.3">
      <c r="A133" s="10"/>
      <c r="B133" s="92" t="s">
        <v>30</v>
      </c>
      <c r="C133" s="32">
        <v>594295.4</v>
      </c>
      <c r="D133" s="58"/>
      <c r="E133" s="32">
        <v>594295.4</v>
      </c>
      <c r="F133" s="74"/>
      <c r="G133" s="37">
        <f t="shared" si="13"/>
        <v>0</v>
      </c>
      <c r="H133" s="38">
        <f t="shared" si="16"/>
        <v>594295.4</v>
      </c>
      <c r="I133" s="58">
        <f>J133-H133</f>
        <v>603589.6</v>
      </c>
      <c r="J133" s="38">
        <v>1197885</v>
      </c>
      <c r="K133" s="58">
        <f t="shared" si="14"/>
        <v>603589.6</v>
      </c>
      <c r="L133" s="38"/>
      <c r="M133" s="38">
        <v>603589.6</v>
      </c>
      <c r="N133" s="38"/>
      <c r="O133" s="40">
        <f t="shared" si="21"/>
        <v>0</v>
      </c>
      <c r="P133" s="32"/>
      <c r="Q133" s="32">
        <f t="shared" si="22"/>
        <v>594295.4</v>
      </c>
      <c r="R133" s="40" t="e">
        <f t="shared" si="23"/>
        <v>#DIV/0!</v>
      </c>
      <c r="S133" s="75"/>
    </row>
    <row r="134" spans="1:19" ht="78.75" hidden="1" x14ac:dyDescent="0.3">
      <c r="A134" s="10"/>
      <c r="B134" s="93" t="s">
        <v>84</v>
      </c>
      <c r="C134" s="32">
        <v>594294</v>
      </c>
      <c r="D134" s="58"/>
      <c r="E134" s="32">
        <v>594294</v>
      </c>
      <c r="F134" s="74"/>
      <c r="G134" s="37">
        <f t="shared" si="13"/>
        <v>0</v>
      </c>
      <c r="H134" s="38">
        <f t="shared" si="16"/>
        <v>594294</v>
      </c>
      <c r="I134" s="58">
        <f>J134-H134</f>
        <v>63802.400000000023</v>
      </c>
      <c r="J134" s="38">
        <v>658096.4</v>
      </c>
      <c r="K134" s="58">
        <f t="shared" si="14"/>
        <v>63802.400000000023</v>
      </c>
      <c r="L134" s="38"/>
      <c r="M134" s="38">
        <v>63802.400000000023</v>
      </c>
      <c r="N134" s="38"/>
      <c r="O134" s="40">
        <f t="shared" si="21"/>
        <v>0</v>
      </c>
      <c r="P134" s="32"/>
      <c r="Q134" s="32">
        <f t="shared" si="22"/>
        <v>594294</v>
      </c>
      <c r="R134" s="40" t="e">
        <f t="shared" si="23"/>
        <v>#DIV/0!</v>
      </c>
      <c r="S134" s="75"/>
    </row>
    <row r="135" spans="1:19" ht="31.5" hidden="1" x14ac:dyDescent="0.3">
      <c r="A135" s="10"/>
      <c r="B135" s="93" t="s">
        <v>85</v>
      </c>
      <c r="C135" s="32">
        <v>45729.4</v>
      </c>
      <c r="D135" s="58"/>
      <c r="E135" s="32">
        <v>45729.4</v>
      </c>
      <c r="F135" s="74"/>
      <c r="G135" s="37">
        <f t="shared" si="13"/>
        <v>0</v>
      </c>
      <c r="H135" s="38">
        <f t="shared" si="16"/>
        <v>45729.4</v>
      </c>
      <c r="I135" s="58"/>
      <c r="J135" s="38">
        <v>45729.4</v>
      </c>
      <c r="K135" s="58">
        <f t="shared" si="14"/>
        <v>0</v>
      </c>
      <c r="L135" s="38"/>
      <c r="M135" s="38">
        <v>0</v>
      </c>
      <c r="N135" s="38"/>
      <c r="O135" s="40">
        <f t="shared" ref="O135:O166" si="24">N135/C135*100</f>
        <v>0</v>
      </c>
      <c r="P135" s="32"/>
      <c r="Q135" s="32">
        <f t="shared" si="22"/>
        <v>45729.4</v>
      </c>
      <c r="R135" s="40" t="e">
        <f t="shared" si="23"/>
        <v>#DIV/0!</v>
      </c>
      <c r="S135" s="75"/>
    </row>
    <row r="136" spans="1:19" ht="63" hidden="1" x14ac:dyDescent="0.3">
      <c r="A136" s="10"/>
      <c r="B136" s="93" t="s">
        <v>86</v>
      </c>
      <c r="C136" s="32">
        <v>10714.3</v>
      </c>
      <c r="D136" s="58"/>
      <c r="E136" s="32">
        <v>10714.3</v>
      </c>
      <c r="F136" s="74">
        <v>48.9</v>
      </c>
      <c r="G136" s="37">
        <f t="shared" si="13"/>
        <v>48.9</v>
      </c>
      <c r="H136" s="38">
        <f t="shared" si="16"/>
        <v>10763.199999999999</v>
      </c>
      <c r="I136" s="58"/>
      <c r="J136" s="38">
        <v>10763.199999999999</v>
      </c>
      <c r="K136" s="58">
        <f t="shared" ref="K136:K199" si="25">D136+F136+I136</f>
        <v>48.9</v>
      </c>
      <c r="L136" s="38"/>
      <c r="M136" s="38">
        <v>48.9</v>
      </c>
      <c r="N136" s="38"/>
      <c r="O136" s="40">
        <f t="shared" si="24"/>
        <v>0</v>
      </c>
      <c r="P136" s="32"/>
      <c r="Q136" s="32">
        <f t="shared" si="22"/>
        <v>10714.3</v>
      </c>
      <c r="R136" s="40" t="e">
        <f t="shared" si="23"/>
        <v>#DIV/0!</v>
      </c>
      <c r="S136" s="75"/>
    </row>
    <row r="137" spans="1:19" ht="63" hidden="1" x14ac:dyDescent="0.3">
      <c r="A137" s="10"/>
      <c r="B137" s="93" t="s">
        <v>87</v>
      </c>
      <c r="C137" s="32">
        <v>45456.4</v>
      </c>
      <c r="D137" s="58"/>
      <c r="E137" s="32">
        <v>45456.4</v>
      </c>
      <c r="F137" s="74">
        <v>16.399999999999999</v>
      </c>
      <c r="G137" s="37">
        <f t="shared" ref="G137:G164" si="26">F137+D137</f>
        <v>16.399999999999999</v>
      </c>
      <c r="H137" s="38">
        <f t="shared" si="16"/>
        <v>45472.800000000003</v>
      </c>
      <c r="I137" s="58"/>
      <c r="J137" s="38">
        <v>45472.800000000003</v>
      </c>
      <c r="K137" s="58">
        <f t="shared" si="25"/>
        <v>16.399999999999999</v>
      </c>
      <c r="L137" s="38"/>
      <c r="M137" s="38">
        <v>16.399999999999999</v>
      </c>
      <c r="N137" s="38"/>
      <c r="O137" s="40">
        <f t="shared" si="24"/>
        <v>0</v>
      </c>
      <c r="P137" s="32"/>
      <c r="Q137" s="32">
        <f t="shared" si="22"/>
        <v>45456.4</v>
      </c>
      <c r="R137" s="40" t="e">
        <f t="shared" si="23"/>
        <v>#DIV/0!</v>
      </c>
      <c r="S137" s="75"/>
    </row>
    <row r="138" spans="1:19" ht="89.25" hidden="1" customHeight="1" x14ac:dyDescent="0.3">
      <c r="A138" s="10"/>
      <c r="B138" s="93" t="s">
        <v>88</v>
      </c>
      <c r="C138" s="32">
        <v>242338.1</v>
      </c>
      <c r="D138" s="58"/>
      <c r="E138" s="32">
        <v>242338.1</v>
      </c>
      <c r="F138" s="74">
        <v>283.5</v>
      </c>
      <c r="G138" s="37">
        <f t="shared" si="26"/>
        <v>283.5</v>
      </c>
      <c r="H138" s="38">
        <f t="shared" si="16"/>
        <v>242621.6</v>
      </c>
      <c r="I138" s="58"/>
      <c r="J138" s="38">
        <v>242621.6</v>
      </c>
      <c r="K138" s="58">
        <f t="shared" si="25"/>
        <v>283.5</v>
      </c>
      <c r="L138" s="38"/>
      <c r="M138" s="38">
        <v>283.5</v>
      </c>
      <c r="N138" s="38"/>
      <c r="O138" s="40">
        <f t="shared" si="24"/>
        <v>0</v>
      </c>
      <c r="P138" s="32"/>
      <c r="Q138" s="32">
        <f t="shared" si="22"/>
        <v>242338.1</v>
      </c>
      <c r="R138" s="40" t="e">
        <f t="shared" si="23"/>
        <v>#DIV/0!</v>
      </c>
      <c r="S138" s="75"/>
    </row>
    <row r="139" spans="1:19" ht="31.5" hidden="1" x14ac:dyDescent="0.3">
      <c r="A139" s="10"/>
      <c r="B139" s="93" t="s">
        <v>89</v>
      </c>
      <c r="C139" s="32">
        <v>24117</v>
      </c>
      <c r="D139" s="58"/>
      <c r="E139" s="32">
        <v>24117</v>
      </c>
      <c r="F139" s="74"/>
      <c r="G139" s="37">
        <f t="shared" si="26"/>
        <v>0</v>
      </c>
      <c r="H139" s="38">
        <f t="shared" si="16"/>
        <v>24117</v>
      </c>
      <c r="I139" s="58"/>
      <c r="J139" s="38">
        <v>24117</v>
      </c>
      <c r="K139" s="58">
        <f t="shared" si="25"/>
        <v>0</v>
      </c>
      <c r="L139" s="38"/>
      <c r="M139" s="38">
        <v>0</v>
      </c>
      <c r="N139" s="38"/>
      <c r="O139" s="40">
        <f t="shared" si="24"/>
        <v>0</v>
      </c>
      <c r="P139" s="32"/>
      <c r="Q139" s="32"/>
      <c r="R139" s="40"/>
      <c r="S139" s="75"/>
    </row>
    <row r="140" spans="1:19" ht="31.5" hidden="1" x14ac:dyDescent="0.3">
      <c r="A140" s="26"/>
      <c r="B140" s="93" t="s">
        <v>90</v>
      </c>
      <c r="C140" s="32">
        <v>1092054.8999999999</v>
      </c>
      <c r="D140" s="58"/>
      <c r="E140" s="32">
        <v>1092054.8999999999</v>
      </c>
      <c r="F140" s="74"/>
      <c r="G140" s="37">
        <f t="shared" si="26"/>
        <v>0</v>
      </c>
      <c r="H140" s="38">
        <f t="shared" si="16"/>
        <v>1092054.8999999999</v>
      </c>
      <c r="I140" s="58"/>
      <c r="J140" s="38">
        <v>1092054.8999999999</v>
      </c>
      <c r="K140" s="58">
        <f t="shared" si="25"/>
        <v>0</v>
      </c>
      <c r="L140" s="38"/>
      <c r="M140" s="38">
        <v>0</v>
      </c>
      <c r="N140" s="38"/>
      <c r="O140" s="40">
        <f t="shared" si="24"/>
        <v>0</v>
      </c>
      <c r="P140" s="32"/>
      <c r="Q140" s="32">
        <f>E140-P140</f>
        <v>1092054.8999999999</v>
      </c>
      <c r="R140" s="40" t="e">
        <f>E140/P140*100</f>
        <v>#DIV/0!</v>
      </c>
      <c r="S140" s="75"/>
    </row>
    <row r="141" spans="1:19" ht="31.5" hidden="1" x14ac:dyDescent="0.3">
      <c r="A141" s="26"/>
      <c r="B141" s="93" t="s">
        <v>91</v>
      </c>
      <c r="C141" s="32">
        <v>141669.4</v>
      </c>
      <c r="D141" s="58"/>
      <c r="E141" s="32">
        <v>141669.4</v>
      </c>
      <c r="F141" s="74"/>
      <c r="G141" s="37">
        <f t="shared" si="26"/>
        <v>0</v>
      </c>
      <c r="H141" s="38">
        <f t="shared" si="16"/>
        <v>141669.4</v>
      </c>
      <c r="I141" s="58"/>
      <c r="J141" s="38">
        <v>141669.4</v>
      </c>
      <c r="K141" s="58">
        <f t="shared" si="25"/>
        <v>0</v>
      </c>
      <c r="L141" s="38"/>
      <c r="M141" s="38">
        <v>0</v>
      </c>
      <c r="N141" s="38"/>
      <c r="O141" s="40">
        <f t="shared" si="24"/>
        <v>0</v>
      </c>
      <c r="P141" s="32"/>
      <c r="Q141" s="32">
        <f>E141-P141</f>
        <v>141669.4</v>
      </c>
      <c r="R141" s="40" t="e">
        <f>E141/P141*100</f>
        <v>#DIV/0!</v>
      </c>
      <c r="S141" s="75"/>
    </row>
    <row r="142" spans="1:19" s="33" customFormat="1" ht="27" hidden="1" customHeight="1" x14ac:dyDescent="0.3">
      <c r="A142" s="105"/>
      <c r="B142" s="101" t="s">
        <v>236</v>
      </c>
      <c r="C142" s="77">
        <f>SUM(C143:C163)</f>
        <v>2189711</v>
      </c>
      <c r="D142" s="73">
        <f t="shared" ref="D142:D166" si="27">E142-C142</f>
        <v>467710.30000000028</v>
      </c>
      <c r="E142" s="77">
        <f>SUM(E143:E163)</f>
        <v>2657421.3000000003</v>
      </c>
      <c r="F142" s="78">
        <f>SUM(F143:F163)</f>
        <v>602463.80000000005</v>
      </c>
      <c r="G142" s="37">
        <f t="shared" si="26"/>
        <v>1070174.1000000003</v>
      </c>
      <c r="H142" s="37">
        <f>SUM(H143:H164)</f>
        <v>3311946.1000000006</v>
      </c>
      <c r="I142" s="73">
        <f>J142-H142</f>
        <v>1296589.3999999985</v>
      </c>
      <c r="J142" s="37">
        <f>SUM(J143:J164)</f>
        <v>4608535.4999999991</v>
      </c>
      <c r="K142" s="58">
        <f t="shared" si="25"/>
        <v>2366763.4999999991</v>
      </c>
      <c r="L142" s="37"/>
      <c r="M142" s="37">
        <v>2366763.4999999991</v>
      </c>
      <c r="N142" s="37"/>
      <c r="O142" s="40">
        <f t="shared" si="24"/>
        <v>0</v>
      </c>
      <c r="P142" s="77"/>
      <c r="Q142" s="77">
        <f>E142-P142</f>
        <v>2657421.3000000003</v>
      </c>
      <c r="R142" s="45" t="e">
        <f>E142/P142*100</f>
        <v>#DIV/0!</v>
      </c>
      <c r="S142" s="75"/>
    </row>
    <row r="143" spans="1:19" ht="47.25" hidden="1" x14ac:dyDescent="0.3">
      <c r="A143" s="26"/>
      <c r="B143" s="106" t="s">
        <v>42</v>
      </c>
      <c r="C143" s="32">
        <v>88294.6</v>
      </c>
      <c r="D143" s="58"/>
      <c r="E143" s="32">
        <v>88294.6</v>
      </c>
      <c r="F143" s="74">
        <v>49.6</v>
      </c>
      <c r="G143" s="37">
        <f t="shared" si="26"/>
        <v>49.6</v>
      </c>
      <c r="H143" s="38">
        <f t="shared" si="16"/>
        <v>88344.200000000012</v>
      </c>
      <c r="I143" s="58"/>
      <c r="J143" s="38">
        <v>88344.200000000012</v>
      </c>
      <c r="K143" s="58">
        <f t="shared" si="25"/>
        <v>49.6</v>
      </c>
      <c r="L143" s="38"/>
      <c r="M143" s="38">
        <v>49.6</v>
      </c>
      <c r="N143" s="38"/>
      <c r="O143" s="40">
        <f t="shared" si="24"/>
        <v>0</v>
      </c>
      <c r="P143" s="32"/>
      <c r="Q143" s="32">
        <f>E143-P143</f>
        <v>88294.6</v>
      </c>
      <c r="R143" s="40" t="e">
        <f>E143/P143*100</f>
        <v>#DIV/0!</v>
      </c>
      <c r="S143" s="75"/>
    </row>
    <row r="144" spans="1:19" ht="47.25" hidden="1" x14ac:dyDescent="0.3">
      <c r="A144" s="26"/>
      <c r="B144" s="106" t="s">
        <v>92</v>
      </c>
      <c r="C144" s="32">
        <v>489370.8</v>
      </c>
      <c r="D144" s="58"/>
      <c r="E144" s="32">
        <v>489370.8</v>
      </c>
      <c r="F144" s="74"/>
      <c r="G144" s="37">
        <f t="shared" si="26"/>
        <v>0</v>
      </c>
      <c r="H144" s="38">
        <f t="shared" si="16"/>
        <v>489370.8</v>
      </c>
      <c r="I144" s="58"/>
      <c r="J144" s="38">
        <v>489370.8</v>
      </c>
      <c r="K144" s="58">
        <f t="shared" si="25"/>
        <v>0</v>
      </c>
      <c r="L144" s="38"/>
      <c r="M144" s="38">
        <v>0</v>
      </c>
      <c r="N144" s="38"/>
      <c r="O144" s="40">
        <f t="shared" si="24"/>
        <v>0</v>
      </c>
      <c r="P144" s="32"/>
      <c r="Q144" s="32">
        <f>E144-P144</f>
        <v>489370.8</v>
      </c>
      <c r="R144" s="40" t="e">
        <f>E144/P144*100</f>
        <v>#DIV/0!</v>
      </c>
      <c r="S144" s="75"/>
    </row>
    <row r="145" spans="1:21" ht="47.25" hidden="1" x14ac:dyDescent="0.3">
      <c r="A145" s="10"/>
      <c r="B145" s="92" t="s">
        <v>93</v>
      </c>
      <c r="C145" s="32">
        <v>130499.7</v>
      </c>
      <c r="D145" s="58"/>
      <c r="E145" s="32">
        <v>130499.7</v>
      </c>
      <c r="F145" s="74"/>
      <c r="G145" s="37">
        <f t="shared" si="26"/>
        <v>0</v>
      </c>
      <c r="H145" s="38">
        <f t="shared" si="16"/>
        <v>130499.7</v>
      </c>
      <c r="I145" s="58"/>
      <c r="J145" s="38">
        <v>130499.7</v>
      </c>
      <c r="K145" s="58">
        <f t="shared" si="25"/>
        <v>0</v>
      </c>
      <c r="L145" s="38"/>
      <c r="M145" s="38">
        <v>0</v>
      </c>
      <c r="N145" s="38"/>
      <c r="O145" s="40">
        <f t="shared" si="24"/>
        <v>0</v>
      </c>
      <c r="P145" s="32"/>
      <c r="Q145" s="32"/>
      <c r="R145" s="40"/>
      <c r="S145" s="75"/>
    </row>
    <row r="146" spans="1:21" ht="63" hidden="1" x14ac:dyDescent="0.3">
      <c r="A146" s="26"/>
      <c r="B146" s="92" t="s">
        <v>131</v>
      </c>
      <c r="C146" s="32">
        <v>397234.7</v>
      </c>
      <c r="D146" s="58"/>
      <c r="E146" s="32">
        <v>397234.7</v>
      </c>
      <c r="F146" s="74"/>
      <c r="G146" s="37">
        <f t="shared" si="26"/>
        <v>0</v>
      </c>
      <c r="H146" s="38">
        <f t="shared" si="16"/>
        <v>397234.7</v>
      </c>
      <c r="I146" s="58"/>
      <c r="J146" s="38">
        <v>397234.7</v>
      </c>
      <c r="K146" s="58">
        <f t="shared" si="25"/>
        <v>0</v>
      </c>
      <c r="L146" s="38"/>
      <c r="M146" s="38">
        <v>0</v>
      </c>
      <c r="N146" s="38"/>
      <c r="O146" s="40">
        <f t="shared" si="24"/>
        <v>0</v>
      </c>
      <c r="P146" s="32"/>
      <c r="Q146" s="32">
        <f>E146-P146</f>
        <v>397234.7</v>
      </c>
      <c r="R146" s="40" t="e">
        <f>E146/P146*100</f>
        <v>#DIV/0!</v>
      </c>
      <c r="S146" s="75"/>
    </row>
    <row r="147" spans="1:21" ht="141.75" hidden="1" customHeight="1" x14ac:dyDescent="0.3">
      <c r="A147" s="26"/>
      <c r="B147" s="92" t="s">
        <v>94</v>
      </c>
      <c r="C147" s="32">
        <v>3470.7</v>
      </c>
      <c r="D147" s="58"/>
      <c r="E147" s="32">
        <v>3470.7</v>
      </c>
      <c r="F147" s="74"/>
      <c r="G147" s="37">
        <f t="shared" si="26"/>
        <v>0</v>
      </c>
      <c r="H147" s="38">
        <f t="shared" ref="H147:H217" si="28">E147+F147</f>
        <v>3470.7</v>
      </c>
      <c r="I147" s="58"/>
      <c r="J147" s="38">
        <v>3470.7</v>
      </c>
      <c r="K147" s="58">
        <f t="shared" si="25"/>
        <v>0</v>
      </c>
      <c r="L147" s="38"/>
      <c r="M147" s="38">
        <v>0</v>
      </c>
      <c r="N147" s="38"/>
      <c r="O147" s="40">
        <f t="shared" si="24"/>
        <v>0</v>
      </c>
      <c r="P147" s="32"/>
      <c r="Q147" s="32">
        <f>E147-P147</f>
        <v>3470.7</v>
      </c>
      <c r="R147" s="40" t="e">
        <f>E147/P147*100</f>
        <v>#DIV/0!</v>
      </c>
      <c r="S147" s="75"/>
    </row>
    <row r="148" spans="1:21" ht="62.25" hidden="1" customHeight="1" x14ac:dyDescent="0.3">
      <c r="A148" s="26"/>
      <c r="B148" s="92" t="s">
        <v>261</v>
      </c>
      <c r="C148" s="32"/>
      <c r="D148" s="58"/>
      <c r="E148" s="32"/>
      <c r="F148" s="74"/>
      <c r="G148" s="37">
        <f t="shared" si="26"/>
        <v>0</v>
      </c>
      <c r="H148" s="38"/>
      <c r="I148" s="58">
        <f>J148-H148</f>
        <v>124838.3</v>
      </c>
      <c r="J148" s="38">
        <v>124838.3</v>
      </c>
      <c r="K148" s="58">
        <f t="shared" si="25"/>
        <v>124838.3</v>
      </c>
      <c r="L148" s="38"/>
      <c r="M148" s="38">
        <v>124838.3</v>
      </c>
      <c r="N148" s="38"/>
      <c r="O148" s="40" t="e">
        <f t="shared" si="24"/>
        <v>#DIV/0!</v>
      </c>
      <c r="P148" s="32"/>
      <c r="Q148" s="32"/>
      <c r="R148" s="40"/>
      <c r="S148" s="75"/>
      <c r="U148" s="54"/>
    </row>
    <row r="149" spans="1:21" ht="63" hidden="1" customHeight="1" x14ac:dyDescent="0.3">
      <c r="A149" s="10"/>
      <c r="B149" s="92" t="s">
        <v>95</v>
      </c>
      <c r="C149" s="32">
        <v>26982.2</v>
      </c>
      <c r="D149" s="58"/>
      <c r="E149" s="32">
        <v>26982.2</v>
      </c>
      <c r="F149" s="74"/>
      <c r="G149" s="37">
        <f t="shared" si="26"/>
        <v>0</v>
      </c>
      <c r="H149" s="38">
        <f t="shared" si="28"/>
        <v>26982.2</v>
      </c>
      <c r="I149" s="58"/>
      <c r="J149" s="38">
        <f>G149+H149</f>
        <v>26982.2</v>
      </c>
      <c r="K149" s="58">
        <f t="shared" si="25"/>
        <v>0</v>
      </c>
      <c r="L149" s="38"/>
      <c r="M149" s="38">
        <v>0</v>
      </c>
      <c r="N149" s="38"/>
      <c r="O149" s="40">
        <f t="shared" si="24"/>
        <v>0</v>
      </c>
      <c r="P149" s="32"/>
      <c r="Q149" s="32">
        <f>E149-P149</f>
        <v>26982.2</v>
      </c>
      <c r="R149" s="40" t="e">
        <f>E149/P149*100</f>
        <v>#DIV/0!</v>
      </c>
      <c r="S149" s="75"/>
    </row>
    <row r="150" spans="1:21" ht="63" hidden="1" customHeight="1" x14ac:dyDescent="0.3">
      <c r="A150" s="10"/>
      <c r="B150" s="92" t="s">
        <v>250</v>
      </c>
      <c r="C150" s="32"/>
      <c r="D150" s="58"/>
      <c r="E150" s="32"/>
      <c r="F150" s="74">
        <v>268342.2</v>
      </c>
      <c r="G150" s="37">
        <f t="shared" si="26"/>
        <v>268342.2</v>
      </c>
      <c r="H150" s="38">
        <f t="shared" si="28"/>
        <v>268342.2</v>
      </c>
      <c r="I150" s="58">
        <f>J150-H150</f>
        <v>40251.299999999988</v>
      </c>
      <c r="J150" s="38">
        <v>308593.5</v>
      </c>
      <c r="K150" s="58">
        <f t="shared" si="25"/>
        <v>308593.5</v>
      </c>
      <c r="L150" s="38"/>
      <c r="M150" s="38">
        <v>308593.5</v>
      </c>
      <c r="N150" s="38"/>
      <c r="O150" s="40" t="e">
        <f t="shared" si="24"/>
        <v>#DIV/0!</v>
      </c>
      <c r="P150" s="32"/>
      <c r="Q150" s="32"/>
      <c r="R150" s="40"/>
      <c r="S150" s="75"/>
    </row>
    <row r="151" spans="1:21" ht="36.75" hidden="1" customHeight="1" x14ac:dyDescent="0.3">
      <c r="A151" s="10"/>
      <c r="B151" s="92" t="s">
        <v>232</v>
      </c>
      <c r="C151" s="32"/>
      <c r="D151" s="58">
        <f t="shared" si="27"/>
        <v>100000</v>
      </c>
      <c r="E151" s="32">
        <v>100000</v>
      </c>
      <c r="F151" s="74"/>
      <c r="G151" s="37">
        <f t="shared" si="26"/>
        <v>100000</v>
      </c>
      <c r="H151" s="38">
        <f t="shared" si="28"/>
        <v>100000</v>
      </c>
      <c r="I151" s="58"/>
      <c r="J151" s="38">
        <v>380000</v>
      </c>
      <c r="K151" s="58">
        <f t="shared" si="25"/>
        <v>100000</v>
      </c>
      <c r="L151" s="38"/>
      <c r="M151" s="38">
        <v>100000</v>
      </c>
      <c r="N151" s="38"/>
      <c r="O151" s="40" t="e">
        <f t="shared" si="24"/>
        <v>#DIV/0!</v>
      </c>
      <c r="P151" s="32"/>
      <c r="Q151" s="32">
        <f>E151-P151</f>
        <v>100000</v>
      </c>
      <c r="R151" s="40"/>
      <c r="S151" s="75"/>
    </row>
    <row r="152" spans="1:21" ht="63" hidden="1" customHeight="1" x14ac:dyDescent="0.3">
      <c r="A152" s="26"/>
      <c r="B152" s="98" t="s">
        <v>96</v>
      </c>
      <c r="C152" s="38">
        <v>680000</v>
      </c>
      <c r="D152" s="58"/>
      <c r="E152" s="32">
        <v>680000</v>
      </c>
      <c r="F152" s="74"/>
      <c r="G152" s="37">
        <f t="shared" si="26"/>
        <v>0</v>
      </c>
      <c r="H152" s="38">
        <f t="shared" si="28"/>
        <v>680000</v>
      </c>
      <c r="I152" s="58">
        <f>J152-H152</f>
        <v>0</v>
      </c>
      <c r="J152" s="38">
        <v>680000</v>
      </c>
      <c r="K152" s="58">
        <f t="shared" si="25"/>
        <v>0</v>
      </c>
      <c r="L152" s="38"/>
      <c r="M152" s="38">
        <v>0</v>
      </c>
      <c r="N152" s="38"/>
      <c r="O152" s="40">
        <f t="shared" si="24"/>
        <v>0</v>
      </c>
      <c r="P152" s="32"/>
      <c r="Q152" s="32">
        <f>E152-P152</f>
        <v>680000</v>
      </c>
      <c r="R152" s="40" t="e">
        <f>E152/P152*100</f>
        <v>#DIV/0!</v>
      </c>
      <c r="S152" s="75"/>
    </row>
    <row r="153" spans="1:21" ht="69" hidden="1" customHeight="1" x14ac:dyDescent="0.3">
      <c r="A153" s="26"/>
      <c r="B153" s="98" t="s">
        <v>233</v>
      </c>
      <c r="C153" s="38"/>
      <c r="D153" s="58">
        <f t="shared" si="27"/>
        <v>120000</v>
      </c>
      <c r="E153" s="32">
        <v>120000</v>
      </c>
      <c r="F153" s="74"/>
      <c r="G153" s="37">
        <f t="shared" si="26"/>
        <v>120000</v>
      </c>
      <c r="H153" s="38">
        <f t="shared" si="28"/>
        <v>120000</v>
      </c>
      <c r="I153" s="58">
        <f>J153-H153</f>
        <v>-120000</v>
      </c>
      <c r="J153" s="38"/>
      <c r="K153" s="58">
        <f t="shared" si="25"/>
        <v>0</v>
      </c>
      <c r="L153" s="38"/>
      <c r="M153" s="38">
        <v>0</v>
      </c>
      <c r="N153" s="38"/>
      <c r="O153" s="40" t="e">
        <f t="shared" si="24"/>
        <v>#DIV/0!</v>
      </c>
      <c r="P153" s="32"/>
      <c r="Q153" s="32">
        <f>E153-P153</f>
        <v>120000</v>
      </c>
      <c r="R153" s="40"/>
      <c r="S153" s="75"/>
    </row>
    <row r="154" spans="1:21" ht="69" hidden="1" customHeight="1" x14ac:dyDescent="0.3">
      <c r="A154" s="26"/>
      <c r="B154" s="98" t="s">
        <v>251</v>
      </c>
      <c r="C154" s="38"/>
      <c r="D154" s="58"/>
      <c r="E154" s="32"/>
      <c r="F154" s="74">
        <v>90000</v>
      </c>
      <c r="G154" s="37">
        <f t="shared" si="26"/>
        <v>90000</v>
      </c>
      <c r="H154" s="38">
        <f t="shared" si="28"/>
        <v>90000</v>
      </c>
      <c r="I154" s="58"/>
      <c r="J154" s="38">
        <v>90000</v>
      </c>
      <c r="K154" s="58">
        <f t="shared" si="25"/>
        <v>90000</v>
      </c>
      <c r="L154" s="38"/>
      <c r="M154" s="38">
        <v>90000</v>
      </c>
      <c r="N154" s="38"/>
      <c r="O154" s="40" t="e">
        <f t="shared" si="24"/>
        <v>#DIV/0!</v>
      </c>
      <c r="P154" s="32"/>
      <c r="Q154" s="32"/>
      <c r="R154" s="40"/>
      <c r="S154" s="75"/>
    </row>
    <row r="155" spans="1:21" ht="47.25" hidden="1" x14ac:dyDescent="0.3">
      <c r="A155" s="26"/>
      <c r="B155" s="98" t="s">
        <v>124</v>
      </c>
      <c r="C155" s="38">
        <v>46054.400000000001</v>
      </c>
      <c r="D155" s="58"/>
      <c r="E155" s="38">
        <v>46054.400000000001</v>
      </c>
      <c r="F155" s="58"/>
      <c r="G155" s="37">
        <f t="shared" si="26"/>
        <v>0</v>
      </c>
      <c r="H155" s="38">
        <f t="shared" si="28"/>
        <v>46054.400000000001</v>
      </c>
      <c r="I155" s="58"/>
      <c r="J155" s="38">
        <v>46054.400000000001</v>
      </c>
      <c r="K155" s="58">
        <f t="shared" si="25"/>
        <v>0</v>
      </c>
      <c r="L155" s="38"/>
      <c r="M155" s="38">
        <v>0</v>
      </c>
      <c r="N155" s="38"/>
      <c r="O155" s="40">
        <f t="shared" si="24"/>
        <v>0</v>
      </c>
      <c r="P155" s="32"/>
      <c r="Q155" s="32">
        <f>E155-P155</f>
        <v>46054.400000000001</v>
      </c>
      <c r="R155" s="40" t="e">
        <f>E155/P155*100</f>
        <v>#DIV/0!</v>
      </c>
      <c r="S155" s="75"/>
    </row>
    <row r="156" spans="1:21" ht="31.5" hidden="1" x14ac:dyDescent="0.3">
      <c r="A156" s="26"/>
      <c r="B156" s="98" t="s">
        <v>97</v>
      </c>
      <c r="C156" s="38">
        <v>1000</v>
      </c>
      <c r="D156" s="58"/>
      <c r="E156" s="38">
        <v>1000</v>
      </c>
      <c r="F156" s="58"/>
      <c r="G156" s="37">
        <f t="shared" si="26"/>
        <v>0</v>
      </c>
      <c r="H156" s="38">
        <f t="shared" si="28"/>
        <v>1000</v>
      </c>
      <c r="I156" s="58"/>
      <c r="J156" s="38">
        <v>1000</v>
      </c>
      <c r="K156" s="58">
        <f t="shared" si="25"/>
        <v>0</v>
      </c>
      <c r="L156" s="38"/>
      <c r="M156" s="38">
        <v>0</v>
      </c>
      <c r="N156" s="38"/>
      <c r="O156" s="40">
        <f t="shared" si="24"/>
        <v>0</v>
      </c>
      <c r="P156" s="32"/>
      <c r="Q156" s="32"/>
      <c r="R156" s="40"/>
      <c r="S156" s="75"/>
    </row>
    <row r="157" spans="1:21" ht="63" hidden="1" x14ac:dyDescent="0.3">
      <c r="A157" s="10"/>
      <c r="B157" s="98" t="s">
        <v>98</v>
      </c>
      <c r="C157" s="38">
        <v>256.2</v>
      </c>
      <c r="D157" s="58"/>
      <c r="E157" s="38">
        <v>256.2</v>
      </c>
      <c r="F157" s="58"/>
      <c r="G157" s="37">
        <f t="shared" si="26"/>
        <v>0</v>
      </c>
      <c r="H157" s="38">
        <f t="shared" si="28"/>
        <v>256.2</v>
      </c>
      <c r="I157" s="58"/>
      <c r="J157" s="38">
        <v>256.2</v>
      </c>
      <c r="K157" s="58">
        <f t="shared" si="25"/>
        <v>0</v>
      </c>
      <c r="L157" s="38"/>
      <c r="M157" s="38">
        <v>0</v>
      </c>
      <c r="N157" s="38"/>
      <c r="O157" s="40">
        <f t="shared" si="24"/>
        <v>0</v>
      </c>
      <c r="P157" s="32"/>
      <c r="Q157" s="32"/>
      <c r="R157" s="40"/>
      <c r="S157" s="75"/>
    </row>
    <row r="158" spans="1:21" ht="47.25" hidden="1" x14ac:dyDescent="0.3">
      <c r="A158" s="10"/>
      <c r="B158" s="98" t="s">
        <v>252</v>
      </c>
      <c r="C158" s="38"/>
      <c r="D158" s="58"/>
      <c r="E158" s="38"/>
      <c r="F158" s="58">
        <v>244072</v>
      </c>
      <c r="G158" s="37">
        <f t="shared" si="26"/>
        <v>244072</v>
      </c>
      <c r="H158" s="38">
        <v>296133</v>
      </c>
      <c r="I158" s="58">
        <f>J158-H158</f>
        <v>739255.4</v>
      </c>
      <c r="J158" s="38">
        <v>1035388.4</v>
      </c>
      <c r="K158" s="58">
        <f t="shared" si="25"/>
        <v>983327.4</v>
      </c>
      <c r="L158" s="38"/>
      <c r="M158" s="38">
        <v>983327.4</v>
      </c>
      <c r="N158" s="38"/>
      <c r="O158" s="40" t="e">
        <f t="shared" si="24"/>
        <v>#DIV/0!</v>
      </c>
      <c r="P158" s="32"/>
      <c r="Q158" s="32"/>
      <c r="R158" s="40"/>
      <c r="S158" s="75"/>
    </row>
    <row r="159" spans="1:21" ht="31.5" hidden="1" x14ac:dyDescent="0.3">
      <c r="A159" s="10"/>
      <c r="B159" s="98" t="s">
        <v>262</v>
      </c>
      <c r="C159" s="38"/>
      <c r="D159" s="58"/>
      <c r="E159" s="38"/>
      <c r="F159" s="58"/>
      <c r="G159" s="37">
        <f t="shared" si="26"/>
        <v>0</v>
      </c>
      <c r="H159" s="38"/>
      <c r="I159" s="58">
        <f>J159-H159</f>
        <v>5862.1</v>
      </c>
      <c r="J159" s="38">
        <v>5862.1</v>
      </c>
      <c r="K159" s="58">
        <f t="shared" si="25"/>
        <v>5862.1</v>
      </c>
      <c r="L159" s="38"/>
      <c r="M159" s="38">
        <v>5862.1</v>
      </c>
      <c r="N159" s="38"/>
      <c r="O159" s="40" t="e">
        <f t="shared" si="24"/>
        <v>#DIV/0!</v>
      </c>
      <c r="P159" s="32"/>
      <c r="Q159" s="32"/>
      <c r="R159" s="40"/>
      <c r="S159" s="75"/>
    </row>
    <row r="160" spans="1:21" ht="63" hidden="1" x14ac:dyDescent="0.3">
      <c r="A160" s="10"/>
      <c r="B160" s="98" t="s">
        <v>244</v>
      </c>
      <c r="C160" s="38"/>
      <c r="D160" s="58">
        <f t="shared" si="27"/>
        <v>3578.7</v>
      </c>
      <c r="E160" s="38">
        <v>3578.7</v>
      </c>
      <c r="F160" s="58"/>
      <c r="G160" s="37">
        <f t="shared" si="26"/>
        <v>3578.7</v>
      </c>
      <c r="H160" s="38">
        <f t="shared" si="28"/>
        <v>3578.7</v>
      </c>
      <c r="I160" s="58"/>
      <c r="J160" s="38">
        <v>3578.7</v>
      </c>
      <c r="K160" s="58">
        <f t="shared" si="25"/>
        <v>3578.7</v>
      </c>
      <c r="L160" s="38"/>
      <c r="M160" s="38">
        <v>3578.7</v>
      </c>
      <c r="N160" s="38"/>
      <c r="O160" s="40" t="e">
        <f t="shared" si="24"/>
        <v>#DIV/0!</v>
      </c>
      <c r="P160" s="32"/>
      <c r="Q160" s="32"/>
      <c r="R160" s="40"/>
      <c r="S160" s="75"/>
    </row>
    <row r="161" spans="1:20" ht="63" hidden="1" x14ac:dyDescent="0.3">
      <c r="A161" s="10"/>
      <c r="B161" s="98" t="s">
        <v>234</v>
      </c>
      <c r="C161" s="38"/>
      <c r="D161" s="58">
        <f t="shared" si="27"/>
        <v>158238</v>
      </c>
      <c r="E161" s="32">
        <v>158238</v>
      </c>
      <c r="F161" s="74"/>
      <c r="G161" s="37">
        <f t="shared" si="26"/>
        <v>158238</v>
      </c>
      <c r="H161" s="38">
        <f t="shared" si="28"/>
        <v>158238</v>
      </c>
      <c r="I161" s="58"/>
      <c r="J161" s="38">
        <v>158238</v>
      </c>
      <c r="K161" s="58">
        <f t="shared" si="25"/>
        <v>158238</v>
      </c>
      <c r="L161" s="38"/>
      <c r="M161" s="38">
        <v>158238</v>
      </c>
      <c r="N161" s="38"/>
      <c r="O161" s="40" t="e">
        <f t="shared" si="24"/>
        <v>#DIV/0!</v>
      </c>
      <c r="P161" s="32"/>
      <c r="Q161" s="32">
        <f>E161-P161</f>
        <v>158238</v>
      </c>
      <c r="R161" s="40"/>
      <c r="S161" s="75"/>
    </row>
    <row r="162" spans="1:20" ht="94.5" hidden="1" x14ac:dyDescent="0.3">
      <c r="A162" s="10"/>
      <c r="B162" s="98" t="s">
        <v>128</v>
      </c>
      <c r="C162" s="38">
        <v>326547.7</v>
      </c>
      <c r="D162" s="58">
        <f t="shared" si="27"/>
        <v>83832</v>
      </c>
      <c r="E162" s="32">
        <v>410379.7</v>
      </c>
      <c r="F162" s="74"/>
      <c r="G162" s="37">
        <f t="shared" si="26"/>
        <v>83832</v>
      </c>
      <c r="H162" s="38">
        <f t="shared" si="28"/>
        <v>410379.7</v>
      </c>
      <c r="I162" s="58"/>
      <c r="J162" s="38">
        <v>410379.7</v>
      </c>
      <c r="K162" s="58">
        <f t="shared" si="25"/>
        <v>83832</v>
      </c>
      <c r="L162" s="38"/>
      <c r="M162" s="38">
        <v>83832</v>
      </c>
      <c r="N162" s="38"/>
      <c r="O162" s="40">
        <f t="shared" si="24"/>
        <v>0</v>
      </c>
      <c r="P162" s="32"/>
      <c r="Q162" s="32">
        <f>E162-P162</f>
        <v>410379.7</v>
      </c>
      <c r="R162" s="40" t="e">
        <f>E162/P162*100</f>
        <v>#DIV/0!</v>
      </c>
      <c r="S162" s="75"/>
    </row>
    <row r="163" spans="1:20" ht="39.75" hidden="1" customHeight="1" x14ac:dyDescent="0.3">
      <c r="A163" s="10"/>
      <c r="B163" s="92" t="s">
        <v>235</v>
      </c>
      <c r="C163" s="38"/>
      <c r="D163" s="58">
        <f t="shared" si="27"/>
        <v>2061.6</v>
      </c>
      <c r="E163" s="32">
        <v>2061.6</v>
      </c>
      <c r="F163" s="74"/>
      <c r="G163" s="37">
        <f t="shared" si="26"/>
        <v>2061.6</v>
      </c>
      <c r="H163" s="38">
        <f t="shared" si="28"/>
        <v>2061.6</v>
      </c>
      <c r="I163" s="58"/>
      <c r="J163" s="38">
        <v>2061.6</v>
      </c>
      <c r="K163" s="58">
        <f t="shared" si="25"/>
        <v>2061.6</v>
      </c>
      <c r="L163" s="38"/>
      <c r="M163" s="38">
        <v>2061.6</v>
      </c>
      <c r="N163" s="38"/>
      <c r="O163" s="40" t="e">
        <f t="shared" si="24"/>
        <v>#DIV/0!</v>
      </c>
      <c r="P163" s="32"/>
      <c r="Q163" s="32">
        <f>E163-P163</f>
        <v>2061.6</v>
      </c>
      <c r="R163" s="40"/>
      <c r="S163" s="75"/>
    </row>
    <row r="164" spans="1:20" ht="55.5" hidden="1" customHeight="1" x14ac:dyDescent="0.3">
      <c r="A164" s="10"/>
      <c r="B164" s="91" t="s">
        <v>263</v>
      </c>
      <c r="C164" s="38"/>
      <c r="D164" s="58"/>
      <c r="E164" s="32"/>
      <c r="F164" s="74"/>
      <c r="G164" s="37">
        <f t="shared" si="26"/>
        <v>0</v>
      </c>
      <c r="H164" s="38"/>
      <c r="I164" s="58">
        <f>J164-H164</f>
        <v>226382.3</v>
      </c>
      <c r="J164" s="38">
        <v>226382.3</v>
      </c>
      <c r="K164" s="58">
        <f t="shared" si="25"/>
        <v>226382.3</v>
      </c>
      <c r="L164" s="38"/>
      <c r="M164" s="38">
        <v>226382.3</v>
      </c>
      <c r="N164" s="38"/>
      <c r="O164" s="40" t="e">
        <f t="shared" si="24"/>
        <v>#DIV/0!</v>
      </c>
      <c r="P164" s="32"/>
      <c r="Q164" s="32"/>
      <c r="R164" s="40"/>
      <c r="S164" s="75"/>
    </row>
    <row r="165" spans="1:20" s="21" customFormat="1" ht="23.25" customHeight="1" x14ac:dyDescent="0.3">
      <c r="A165" s="20" t="s">
        <v>219</v>
      </c>
      <c r="B165" s="66" t="s">
        <v>21</v>
      </c>
      <c r="C165" s="55">
        <f>C7+C41</f>
        <v>78078187.900000006</v>
      </c>
      <c r="D165" s="58">
        <f t="shared" si="27"/>
        <v>5647053.099999994</v>
      </c>
      <c r="E165" s="55">
        <v>83725241</v>
      </c>
      <c r="F165" s="59">
        <f>H165-E165</f>
        <v>2964195.200000003</v>
      </c>
      <c r="G165" s="55">
        <f t="shared" ref="G165:G210" si="29">F165+D165</f>
        <v>8611248.299999997</v>
      </c>
      <c r="H165" s="55">
        <v>86689436.200000003</v>
      </c>
      <c r="I165" s="59">
        <f>J165-H165</f>
        <v>2673310</v>
      </c>
      <c r="J165" s="61">
        <f>J7+J41</f>
        <v>89362746.200000003</v>
      </c>
      <c r="K165" s="111">
        <f t="shared" si="25"/>
        <v>11284558.299999997</v>
      </c>
      <c r="L165" s="61">
        <v>0</v>
      </c>
      <c r="M165" s="61">
        <v>11284558.299999997</v>
      </c>
      <c r="N165" s="61">
        <v>89362746.200000003</v>
      </c>
      <c r="O165" s="85">
        <f t="shared" si="24"/>
        <v>114.45289472452012</v>
      </c>
      <c r="P165" s="34"/>
      <c r="Q165" s="34">
        <f t="shared" ref="Q165:Q202" si="30">E165-P165</f>
        <v>83725241</v>
      </c>
      <c r="R165" s="41" t="e">
        <f t="shared" ref="R165:R174" si="31">E165/P165*100</f>
        <v>#DIV/0!</v>
      </c>
      <c r="S165" s="75"/>
    </row>
    <row r="166" spans="1:20" s="60" customFormat="1" ht="23.25" customHeight="1" x14ac:dyDescent="0.3">
      <c r="A166" s="56"/>
      <c r="B166" s="67" t="s">
        <v>195</v>
      </c>
      <c r="C166" s="59">
        <f>C165-C167</f>
        <v>446566.90000000596</v>
      </c>
      <c r="D166" s="58">
        <f t="shared" si="27"/>
        <v>417265.19999999402</v>
      </c>
      <c r="E166" s="59">
        <v>863832.1</v>
      </c>
      <c r="F166" s="59">
        <f>H166+C166</f>
        <v>-4335347.6999999937</v>
      </c>
      <c r="G166" s="59">
        <f t="shared" si="29"/>
        <v>-3918082.4999999995</v>
      </c>
      <c r="H166" s="59">
        <v>-4781914.5999999996</v>
      </c>
      <c r="I166" s="59">
        <f>J166-H166</f>
        <v>-7399999.9999999944</v>
      </c>
      <c r="J166" s="62">
        <f>J165-J167</f>
        <v>-12181914.599999994</v>
      </c>
      <c r="K166" s="111">
        <f t="shared" si="25"/>
        <v>-11318082.499999994</v>
      </c>
      <c r="L166" s="62">
        <f>N166-J166</f>
        <v>-960500</v>
      </c>
      <c r="M166" s="62">
        <v>-12695847.699999988</v>
      </c>
      <c r="N166" s="62">
        <f>N165-N167</f>
        <v>-13142414.599999994</v>
      </c>
      <c r="O166" s="85"/>
      <c r="P166" s="57"/>
      <c r="Q166" s="57">
        <f t="shared" si="30"/>
        <v>863832.1</v>
      </c>
      <c r="R166" s="41" t="e">
        <f t="shared" si="31"/>
        <v>#DIV/0!</v>
      </c>
      <c r="S166" s="75"/>
    </row>
    <row r="167" spans="1:20" s="21" customFormat="1" ht="23.25" customHeight="1" x14ac:dyDescent="0.3">
      <c r="A167" s="20" t="s">
        <v>215</v>
      </c>
      <c r="B167" s="66" t="s">
        <v>192</v>
      </c>
      <c r="C167" s="55">
        <v>77631621</v>
      </c>
      <c r="D167" s="58">
        <v>5229787.9000000004</v>
      </c>
      <c r="E167" s="55">
        <f>C167+D167</f>
        <v>82861408.900000006</v>
      </c>
      <c r="F167" s="59">
        <v>8609941.9000000004</v>
      </c>
      <c r="G167" s="55">
        <f t="shared" si="29"/>
        <v>13839729.800000001</v>
      </c>
      <c r="H167" s="55">
        <v>91471350.799999997</v>
      </c>
      <c r="I167" s="59">
        <f>J167-H167</f>
        <v>10073310</v>
      </c>
      <c r="J167" s="61">
        <v>101544660.8</v>
      </c>
      <c r="K167" s="111">
        <f t="shared" si="25"/>
        <v>23913039.800000001</v>
      </c>
      <c r="L167" s="61">
        <f>N167-J167</f>
        <v>960500</v>
      </c>
      <c r="M167" s="61">
        <v>24873539.800000001</v>
      </c>
      <c r="N167" s="61">
        <v>102505160.8</v>
      </c>
      <c r="O167" s="85">
        <f t="shared" ref="O167:O202" si="32">N167/C167*100</f>
        <v>132.04047458960054</v>
      </c>
      <c r="P167" s="34"/>
      <c r="Q167" s="34">
        <f t="shared" si="30"/>
        <v>82861408.900000006</v>
      </c>
      <c r="R167" s="41" t="e">
        <f t="shared" si="31"/>
        <v>#DIV/0!</v>
      </c>
      <c r="S167" s="75"/>
      <c r="T167" s="75"/>
    </row>
    <row r="168" spans="1:20" x14ac:dyDescent="0.3">
      <c r="A168" s="63" t="s">
        <v>220</v>
      </c>
      <c r="B168" s="68" t="s">
        <v>196</v>
      </c>
      <c r="C168" s="79">
        <v>2335104.6</v>
      </c>
      <c r="D168" s="80">
        <v>455742.4</v>
      </c>
      <c r="E168" s="37">
        <f t="shared" ref="E168:E232" si="33">C168+D168</f>
        <v>2790847</v>
      </c>
      <c r="F168" s="73">
        <v>837280.4</v>
      </c>
      <c r="G168" s="37">
        <f t="shared" si="29"/>
        <v>1293022.8</v>
      </c>
      <c r="H168" s="37">
        <f t="shared" si="28"/>
        <v>3628127.4</v>
      </c>
      <c r="I168" s="73">
        <v>424528.5</v>
      </c>
      <c r="J168" s="47">
        <f t="shared" ref="J168:J199" si="34">H168+I168</f>
        <v>4052655.9</v>
      </c>
      <c r="K168" s="109">
        <f t="shared" si="25"/>
        <v>1717551.3</v>
      </c>
      <c r="L168" s="61">
        <v>-295.5</v>
      </c>
      <c r="M168" s="47">
        <v>1717255.8</v>
      </c>
      <c r="N168" s="47">
        <f>J168+L168</f>
        <v>4052360.4</v>
      </c>
      <c r="O168" s="45">
        <f t="shared" si="32"/>
        <v>173.54085123210325</v>
      </c>
      <c r="P168" s="35"/>
      <c r="Q168" s="35">
        <f t="shared" si="30"/>
        <v>2790847</v>
      </c>
      <c r="R168" s="42" t="e">
        <f t="shared" si="31"/>
        <v>#DIV/0!</v>
      </c>
      <c r="S168" s="75"/>
    </row>
    <row r="169" spans="1:20" ht="31.5" x14ac:dyDescent="0.3">
      <c r="A169" s="64"/>
      <c r="B169" s="69" t="s">
        <v>132</v>
      </c>
      <c r="C169" s="81">
        <v>6281.6</v>
      </c>
      <c r="D169" s="82"/>
      <c r="E169" s="38">
        <f t="shared" si="33"/>
        <v>6281.6</v>
      </c>
      <c r="F169" s="58"/>
      <c r="G169" s="37"/>
      <c r="H169" s="38">
        <f t="shared" si="28"/>
        <v>6281.6</v>
      </c>
      <c r="I169" s="58"/>
      <c r="J169" s="46">
        <f t="shared" si="34"/>
        <v>6281.6</v>
      </c>
      <c r="K169" s="109">
        <f t="shared" si="25"/>
        <v>0</v>
      </c>
      <c r="L169" s="87"/>
      <c r="M169" s="46">
        <v>0</v>
      </c>
      <c r="N169" s="46">
        <f t="shared" ref="N169:N232" si="35">J169+L169</f>
        <v>6281.6</v>
      </c>
      <c r="O169" s="40">
        <f t="shared" si="32"/>
        <v>100</v>
      </c>
      <c r="P169" s="28"/>
      <c r="Q169" s="28">
        <f t="shared" si="30"/>
        <v>6281.6</v>
      </c>
      <c r="R169" s="43" t="e">
        <f t="shared" si="31"/>
        <v>#DIV/0!</v>
      </c>
      <c r="S169" s="75"/>
    </row>
    <row r="170" spans="1:20" ht="47.25" x14ac:dyDescent="0.3">
      <c r="A170" s="64"/>
      <c r="B170" s="69" t="s">
        <v>133</v>
      </c>
      <c r="C170" s="81">
        <v>140711</v>
      </c>
      <c r="D170" s="82"/>
      <c r="E170" s="38">
        <f t="shared" si="33"/>
        <v>140711</v>
      </c>
      <c r="F170" s="58">
        <v>6331.5</v>
      </c>
      <c r="G170" s="37">
        <f t="shared" si="29"/>
        <v>6331.5</v>
      </c>
      <c r="H170" s="38">
        <f t="shared" si="28"/>
        <v>147042.5</v>
      </c>
      <c r="I170" s="58">
        <v>44.4</v>
      </c>
      <c r="J170" s="46">
        <f t="shared" si="34"/>
        <v>147086.9</v>
      </c>
      <c r="K170" s="109">
        <f t="shared" si="25"/>
        <v>6375.9</v>
      </c>
      <c r="L170" s="87"/>
      <c r="M170" s="46">
        <v>6375.9</v>
      </c>
      <c r="N170" s="46">
        <f t="shared" si="35"/>
        <v>147086.9</v>
      </c>
      <c r="O170" s="40">
        <f t="shared" si="32"/>
        <v>104.53120225142311</v>
      </c>
      <c r="P170" s="28"/>
      <c r="Q170" s="28">
        <f t="shared" si="30"/>
        <v>140711</v>
      </c>
      <c r="R170" s="43" t="e">
        <f t="shared" si="31"/>
        <v>#DIV/0!</v>
      </c>
      <c r="S170" s="75"/>
    </row>
    <row r="171" spans="1:20" ht="47.25" x14ac:dyDescent="0.3">
      <c r="A171" s="64"/>
      <c r="B171" s="69" t="s">
        <v>134</v>
      </c>
      <c r="C171" s="81">
        <v>561534</v>
      </c>
      <c r="D171" s="82">
        <v>5640.4</v>
      </c>
      <c r="E171" s="38">
        <f t="shared" si="33"/>
        <v>567174.40000000002</v>
      </c>
      <c r="F171" s="58">
        <v>6494.2</v>
      </c>
      <c r="G171" s="37">
        <f t="shared" si="29"/>
        <v>12134.599999999999</v>
      </c>
      <c r="H171" s="38">
        <f t="shared" si="28"/>
        <v>573668.6</v>
      </c>
      <c r="I171" s="58">
        <v>1129.4000000000001</v>
      </c>
      <c r="J171" s="46">
        <f t="shared" si="34"/>
        <v>574798</v>
      </c>
      <c r="K171" s="109">
        <f t="shared" si="25"/>
        <v>13263.999999999998</v>
      </c>
      <c r="L171" s="87">
        <v>-250</v>
      </c>
      <c r="M171" s="46">
        <v>13013.999999999998</v>
      </c>
      <c r="N171" s="46">
        <f t="shared" si="35"/>
        <v>574548</v>
      </c>
      <c r="O171" s="40">
        <f t="shared" si="32"/>
        <v>102.31758005748539</v>
      </c>
      <c r="P171" s="28"/>
      <c r="Q171" s="28">
        <f t="shared" si="30"/>
        <v>567174.40000000002</v>
      </c>
      <c r="R171" s="43" t="e">
        <f t="shared" si="31"/>
        <v>#DIV/0!</v>
      </c>
      <c r="S171" s="75"/>
    </row>
    <row r="172" spans="1:20" x14ac:dyDescent="0.3">
      <c r="A172" s="64"/>
      <c r="B172" s="69" t="s">
        <v>135</v>
      </c>
      <c r="C172" s="81">
        <v>258983.1</v>
      </c>
      <c r="D172" s="82">
        <v>1102.8</v>
      </c>
      <c r="E172" s="38">
        <f t="shared" si="33"/>
        <v>260085.9</v>
      </c>
      <c r="F172" s="58">
        <v>1102.8</v>
      </c>
      <c r="G172" s="37">
        <f t="shared" si="29"/>
        <v>2205.6</v>
      </c>
      <c r="H172" s="38">
        <f t="shared" si="28"/>
        <v>261188.69999999998</v>
      </c>
      <c r="I172" s="58">
        <v>-1072</v>
      </c>
      <c r="J172" s="46">
        <f t="shared" si="34"/>
        <v>260116.69999999998</v>
      </c>
      <c r="K172" s="109">
        <f t="shared" si="25"/>
        <v>1133.5999999999999</v>
      </c>
      <c r="L172" s="87"/>
      <c r="M172" s="46">
        <v>1133.5999999999999</v>
      </c>
      <c r="N172" s="46">
        <f t="shared" si="35"/>
        <v>260116.69999999998</v>
      </c>
      <c r="O172" s="40">
        <f t="shared" si="32"/>
        <v>100.43771195881119</v>
      </c>
      <c r="P172" s="28"/>
      <c r="Q172" s="28">
        <f t="shared" si="30"/>
        <v>260085.9</v>
      </c>
      <c r="R172" s="43" t="e">
        <f t="shared" si="31"/>
        <v>#DIV/0!</v>
      </c>
      <c r="S172" s="75"/>
    </row>
    <row r="173" spans="1:20" ht="31.5" x14ac:dyDescent="0.3">
      <c r="A173" s="64"/>
      <c r="B173" s="69" t="s">
        <v>136</v>
      </c>
      <c r="C173" s="81">
        <v>134664.79999999999</v>
      </c>
      <c r="D173" s="82">
        <v>7.7</v>
      </c>
      <c r="E173" s="38">
        <f t="shared" si="33"/>
        <v>134672.5</v>
      </c>
      <c r="F173" s="58">
        <v>1635</v>
      </c>
      <c r="G173" s="37">
        <f t="shared" si="29"/>
        <v>1642.7</v>
      </c>
      <c r="H173" s="38">
        <f t="shared" si="28"/>
        <v>136307.5</v>
      </c>
      <c r="I173" s="58">
        <v>489.8</v>
      </c>
      <c r="J173" s="46">
        <f t="shared" si="34"/>
        <v>136797.29999999999</v>
      </c>
      <c r="K173" s="109">
        <f t="shared" si="25"/>
        <v>2132.5</v>
      </c>
      <c r="L173" s="87"/>
      <c r="M173" s="46">
        <v>2132.5</v>
      </c>
      <c r="N173" s="46">
        <f t="shared" si="35"/>
        <v>136797.29999999999</v>
      </c>
      <c r="O173" s="40">
        <f t="shared" si="32"/>
        <v>101.58356155431858</v>
      </c>
      <c r="P173" s="28"/>
      <c r="Q173" s="28">
        <f t="shared" si="30"/>
        <v>134672.5</v>
      </c>
      <c r="R173" s="43" t="e">
        <f t="shared" si="31"/>
        <v>#DIV/0!</v>
      </c>
      <c r="S173" s="75"/>
    </row>
    <row r="174" spans="1:20" x14ac:dyDescent="0.3">
      <c r="A174" s="63"/>
      <c r="B174" s="69" t="s">
        <v>137</v>
      </c>
      <c r="C174" s="81">
        <v>60207</v>
      </c>
      <c r="D174" s="82">
        <v>43875</v>
      </c>
      <c r="E174" s="38">
        <f t="shared" si="33"/>
        <v>104082</v>
      </c>
      <c r="F174" s="58">
        <v>34250.400000000001</v>
      </c>
      <c r="G174" s="37">
        <f t="shared" si="29"/>
        <v>78125.399999999994</v>
      </c>
      <c r="H174" s="38">
        <f t="shared" si="28"/>
        <v>138332.4</v>
      </c>
      <c r="I174" s="58">
        <v>104533.1</v>
      </c>
      <c r="J174" s="46">
        <f t="shared" si="34"/>
        <v>242865.5</v>
      </c>
      <c r="K174" s="109">
        <f t="shared" si="25"/>
        <v>182658.5</v>
      </c>
      <c r="L174" s="87"/>
      <c r="M174" s="46">
        <v>182658.5</v>
      </c>
      <c r="N174" s="46">
        <f t="shared" si="35"/>
        <v>242865.5</v>
      </c>
      <c r="O174" s="40">
        <f t="shared" si="32"/>
        <v>403.38415798827378</v>
      </c>
      <c r="P174" s="28"/>
      <c r="Q174" s="28">
        <f t="shared" si="30"/>
        <v>104082</v>
      </c>
      <c r="R174" s="43" t="e">
        <f t="shared" si="31"/>
        <v>#DIV/0!</v>
      </c>
      <c r="S174" s="75"/>
    </row>
    <row r="175" spans="1:20" x14ac:dyDescent="0.3">
      <c r="A175" s="63"/>
      <c r="B175" s="69" t="s">
        <v>138</v>
      </c>
      <c r="C175" s="81">
        <v>7500</v>
      </c>
      <c r="D175" s="82">
        <v>-399.9</v>
      </c>
      <c r="E175" s="38">
        <f t="shared" si="33"/>
        <v>7100.1</v>
      </c>
      <c r="F175" s="58">
        <v>20000</v>
      </c>
      <c r="G175" s="37">
        <f t="shared" si="29"/>
        <v>19600.099999999999</v>
      </c>
      <c r="H175" s="38">
        <f t="shared" si="28"/>
        <v>27100.1</v>
      </c>
      <c r="I175" s="58">
        <v>5618.7</v>
      </c>
      <c r="J175" s="46">
        <f t="shared" si="34"/>
        <v>32718.799999999999</v>
      </c>
      <c r="K175" s="109">
        <f t="shared" si="25"/>
        <v>25218.799999999999</v>
      </c>
      <c r="L175" s="87"/>
      <c r="M175" s="46">
        <v>25218.799999999999</v>
      </c>
      <c r="N175" s="46">
        <f t="shared" si="35"/>
        <v>32718.799999999999</v>
      </c>
      <c r="O175" s="40">
        <f t="shared" si="32"/>
        <v>436.25066666666663</v>
      </c>
      <c r="P175" s="28"/>
      <c r="Q175" s="28">
        <f t="shared" si="30"/>
        <v>7100.1</v>
      </c>
      <c r="R175" s="43"/>
      <c r="S175" s="75"/>
    </row>
    <row r="176" spans="1:20" x14ac:dyDescent="0.3">
      <c r="A176" s="63"/>
      <c r="B176" s="69" t="s">
        <v>139</v>
      </c>
      <c r="C176" s="81">
        <v>1165223.1000000001</v>
      </c>
      <c r="D176" s="82">
        <v>405516.4</v>
      </c>
      <c r="E176" s="38">
        <f t="shared" si="33"/>
        <v>1570739.5</v>
      </c>
      <c r="F176" s="58">
        <v>767476.5</v>
      </c>
      <c r="G176" s="37">
        <f t="shared" si="29"/>
        <v>1172992.8999999999</v>
      </c>
      <c r="H176" s="38">
        <f t="shared" si="28"/>
        <v>2338216</v>
      </c>
      <c r="I176" s="89">
        <v>313785.09999999998</v>
      </c>
      <c r="J176" s="46">
        <f t="shared" si="34"/>
        <v>2652001.1</v>
      </c>
      <c r="K176" s="109">
        <f t="shared" si="25"/>
        <v>1486778</v>
      </c>
      <c r="L176" s="87">
        <v>-45.5</v>
      </c>
      <c r="M176" s="46">
        <v>1486732.5</v>
      </c>
      <c r="N176" s="46">
        <f t="shared" si="35"/>
        <v>2651955.6</v>
      </c>
      <c r="O176" s="40">
        <f t="shared" si="32"/>
        <v>227.59208944621849</v>
      </c>
      <c r="P176" s="28"/>
      <c r="Q176" s="28">
        <f t="shared" si="30"/>
        <v>1570739.5</v>
      </c>
      <c r="R176" s="43" t="e">
        <f t="shared" ref="R176:R202" si="36">E176/P176*100</f>
        <v>#DIV/0!</v>
      </c>
      <c r="S176" s="75"/>
    </row>
    <row r="177" spans="1:19" ht="21" x14ac:dyDescent="0.35">
      <c r="A177" s="63" t="s">
        <v>221</v>
      </c>
      <c r="B177" s="68" t="s">
        <v>197</v>
      </c>
      <c r="C177" s="79">
        <v>39199.5</v>
      </c>
      <c r="D177" s="80"/>
      <c r="E177" s="37">
        <f t="shared" si="33"/>
        <v>39199.5</v>
      </c>
      <c r="F177" s="73"/>
      <c r="G177" s="37"/>
      <c r="H177" s="37">
        <f t="shared" si="28"/>
        <v>39199.5</v>
      </c>
      <c r="I177" s="73">
        <v>3297.5</v>
      </c>
      <c r="J177" s="47">
        <f t="shared" si="34"/>
        <v>42497</v>
      </c>
      <c r="K177" s="109">
        <f t="shared" si="25"/>
        <v>3297.5</v>
      </c>
      <c r="L177" s="61"/>
      <c r="M177" s="47">
        <v>3297.5</v>
      </c>
      <c r="N177" s="47">
        <f t="shared" si="35"/>
        <v>42497</v>
      </c>
      <c r="O177" s="45">
        <f t="shared" si="32"/>
        <v>108.41209709307518</v>
      </c>
      <c r="P177" s="36"/>
      <c r="Q177" s="36">
        <f t="shared" si="30"/>
        <v>39199.5</v>
      </c>
      <c r="R177" s="44" t="e">
        <f t="shared" si="36"/>
        <v>#DIV/0!</v>
      </c>
      <c r="S177" s="75"/>
    </row>
    <row r="178" spans="1:19" x14ac:dyDescent="0.3">
      <c r="A178" s="63"/>
      <c r="B178" s="69" t="s">
        <v>140</v>
      </c>
      <c r="C178" s="81">
        <v>39199.5</v>
      </c>
      <c r="D178" s="82"/>
      <c r="E178" s="38">
        <f t="shared" si="33"/>
        <v>39199.5</v>
      </c>
      <c r="F178" s="58"/>
      <c r="G178" s="37"/>
      <c r="H178" s="38">
        <f t="shared" si="28"/>
        <v>39199.5</v>
      </c>
      <c r="I178" s="58">
        <v>3297.5</v>
      </c>
      <c r="J178" s="46">
        <f t="shared" si="34"/>
        <v>42497</v>
      </c>
      <c r="K178" s="109">
        <f t="shared" si="25"/>
        <v>3297.5</v>
      </c>
      <c r="L178" s="87"/>
      <c r="M178" s="46">
        <v>3297.5</v>
      </c>
      <c r="N178" s="46">
        <f t="shared" si="35"/>
        <v>42497</v>
      </c>
      <c r="O178" s="40">
        <f t="shared" si="32"/>
        <v>108.41209709307518</v>
      </c>
      <c r="P178" s="28"/>
      <c r="Q178" s="28">
        <f t="shared" si="30"/>
        <v>39199.5</v>
      </c>
      <c r="R178" s="43" t="e">
        <f t="shared" si="36"/>
        <v>#DIV/0!</v>
      </c>
      <c r="S178" s="75"/>
    </row>
    <row r="179" spans="1:19" ht="32.25" customHeight="1" x14ac:dyDescent="0.35">
      <c r="A179" s="63" t="s">
        <v>222</v>
      </c>
      <c r="B179" s="68" t="s">
        <v>198</v>
      </c>
      <c r="C179" s="79">
        <v>582954.80000000005</v>
      </c>
      <c r="D179" s="80">
        <v>28286.9</v>
      </c>
      <c r="E179" s="37">
        <f t="shared" si="33"/>
        <v>611241.70000000007</v>
      </c>
      <c r="F179" s="73">
        <v>51179.3</v>
      </c>
      <c r="G179" s="37">
        <f t="shared" si="29"/>
        <v>79466.200000000012</v>
      </c>
      <c r="H179" s="37">
        <f t="shared" si="28"/>
        <v>662421.00000000012</v>
      </c>
      <c r="I179" s="88">
        <v>104287.4</v>
      </c>
      <c r="J179" s="47">
        <f t="shared" si="34"/>
        <v>766708.40000000014</v>
      </c>
      <c r="K179" s="109">
        <f t="shared" si="25"/>
        <v>183753.60000000001</v>
      </c>
      <c r="L179" s="61"/>
      <c r="M179" s="47">
        <v>183753.60000000001</v>
      </c>
      <c r="N179" s="47">
        <f t="shared" si="35"/>
        <v>766708.40000000014</v>
      </c>
      <c r="O179" s="45">
        <f t="shared" si="32"/>
        <v>131.52107161653015</v>
      </c>
      <c r="P179" s="36"/>
      <c r="Q179" s="36">
        <f t="shared" si="30"/>
        <v>611241.70000000007</v>
      </c>
      <c r="R179" s="44" t="e">
        <f t="shared" si="36"/>
        <v>#DIV/0!</v>
      </c>
      <c r="S179" s="75"/>
    </row>
    <row r="180" spans="1:19" ht="31.5" x14ac:dyDescent="0.3">
      <c r="A180" s="63"/>
      <c r="B180" s="69" t="s">
        <v>141</v>
      </c>
      <c r="C180" s="81">
        <v>126430.9</v>
      </c>
      <c r="D180" s="82">
        <v>23510.2</v>
      </c>
      <c r="E180" s="38">
        <f t="shared" si="33"/>
        <v>149941.1</v>
      </c>
      <c r="F180" s="58">
        <v>41143.300000000003</v>
      </c>
      <c r="G180" s="37">
        <f t="shared" si="29"/>
        <v>64653.5</v>
      </c>
      <c r="H180" s="38">
        <f t="shared" si="28"/>
        <v>191084.40000000002</v>
      </c>
      <c r="I180" s="89">
        <v>50650.1</v>
      </c>
      <c r="J180" s="46">
        <f t="shared" si="34"/>
        <v>241734.50000000003</v>
      </c>
      <c r="K180" s="109">
        <f t="shared" si="25"/>
        <v>115303.6</v>
      </c>
      <c r="L180" s="87"/>
      <c r="M180" s="46">
        <v>115303.6</v>
      </c>
      <c r="N180" s="46">
        <f t="shared" si="35"/>
        <v>241734.50000000003</v>
      </c>
      <c r="O180" s="40">
        <f t="shared" si="32"/>
        <v>191.198907861923</v>
      </c>
      <c r="P180" s="28"/>
      <c r="Q180" s="28">
        <f t="shared" si="30"/>
        <v>149941.1</v>
      </c>
      <c r="R180" s="43" t="e">
        <f t="shared" si="36"/>
        <v>#DIV/0!</v>
      </c>
      <c r="S180" s="75"/>
    </row>
    <row r="181" spans="1:19" x14ac:dyDescent="0.3">
      <c r="A181" s="63"/>
      <c r="B181" s="69" t="s">
        <v>142</v>
      </c>
      <c r="C181" s="81">
        <v>454304.9</v>
      </c>
      <c r="D181" s="82">
        <v>4376.5</v>
      </c>
      <c r="E181" s="38">
        <f t="shared" si="33"/>
        <v>458681.4</v>
      </c>
      <c r="F181" s="58">
        <v>8436</v>
      </c>
      <c r="G181" s="37">
        <f t="shared" si="29"/>
        <v>12812.5</v>
      </c>
      <c r="H181" s="38">
        <f t="shared" si="28"/>
        <v>467117.4</v>
      </c>
      <c r="I181" s="58">
        <v>48040.3</v>
      </c>
      <c r="J181" s="46">
        <f t="shared" si="34"/>
        <v>515157.7</v>
      </c>
      <c r="K181" s="109">
        <f t="shared" si="25"/>
        <v>60852.800000000003</v>
      </c>
      <c r="L181" s="87"/>
      <c r="M181" s="46">
        <v>60852.800000000003</v>
      </c>
      <c r="N181" s="46">
        <f t="shared" si="35"/>
        <v>515157.7</v>
      </c>
      <c r="O181" s="40">
        <f t="shared" si="32"/>
        <v>113.39470474564548</v>
      </c>
      <c r="P181" s="28"/>
      <c r="Q181" s="28">
        <f t="shared" si="30"/>
        <v>458681.4</v>
      </c>
      <c r="R181" s="43" t="e">
        <f t="shared" si="36"/>
        <v>#DIV/0!</v>
      </c>
      <c r="S181" s="75"/>
    </row>
    <row r="182" spans="1:19" x14ac:dyDescent="0.3">
      <c r="A182" s="63"/>
      <c r="B182" s="69" t="s">
        <v>143</v>
      </c>
      <c r="C182" s="81">
        <v>620</v>
      </c>
      <c r="D182" s="82"/>
      <c r="E182" s="38">
        <f t="shared" si="33"/>
        <v>620</v>
      </c>
      <c r="F182" s="58"/>
      <c r="G182" s="37"/>
      <c r="H182" s="38">
        <f t="shared" si="28"/>
        <v>620</v>
      </c>
      <c r="I182" s="58"/>
      <c r="J182" s="46">
        <f t="shared" si="34"/>
        <v>620</v>
      </c>
      <c r="K182" s="109">
        <f t="shared" si="25"/>
        <v>0</v>
      </c>
      <c r="L182" s="87"/>
      <c r="M182" s="46">
        <v>0</v>
      </c>
      <c r="N182" s="46">
        <f t="shared" si="35"/>
        <v>620</v>
      </c>
      <c r="O182" s="40">
        <f t="shared" si="32"/>
        <v>100</v>
      </c>
      <c r="P182" s="28"/>
      <c r="Q182" s="28">
        <f t="shared" si="30"/>
        <v>620</v>
      </c>
      <c r="R182" s="43" t="e">
        <f t="shared" si="36"/>
        <v>#DIV/0!</v>
      </c>
      <c r="S182" s="75"/>
    </row>
    <row r="183" spans="1:19" ht="31.5" x14ac:dyDescent="0.3">
      <c r="A183" s="63"/>
      <c r="B183" s="69" t="s">
        <v>144</v>
      </c>
      <c r="C183" s="81">
        <v>1599</v>
      </c>
      <c r="D183" s="82">
        <v>400.2</v>
      </c>
      <c r="E183" s="38">
        <f t="shared" si="33"/>
        <v>1999.2</v>
      </c>
      <c r="F183" s="58">
        <v>1600</v>
      </c>
      <c r="G183" s="37">
        <f t="shared" si="29"/>
        <v>2000.2</v>
      </c>
      <c r="H183" s="38">
        <f t="shared" si="28"/>
        <v>3599.2</v>
      </c>
      <c r="I183" s="58">
        <v>5597</v>
      </c>
      <c r="J183" s="46">
        <f t="shared" si="34"/>
        <v>9196.2000000000007</v>
      </c>
      <c r="K183" s="109">
        <f t="shared" si="25"/>
        <v>7597.2</v>
      </c>
      <c r="L183" s="87"/>
      <c r="M183" s="46">
        <v>7597.2</v>
      </c>
      <c r="N183" s="46">
        <f t="shared" si="35"/>
        <v>9196.2000000000007</v>
      </c>
      <c r="O183" s="40">
        <f t="shared" si="32"/>
        <v>575.12195121951231</v>
      </c>
      <c r="P183" s="28"/>
      <c r="Q183" s="28">
        <f t="shared" si="30"/>
        <v>1999.2</v>
      </c>
      <c r="R183" s="43" t="e">
        <f t="shared" si="36"/>
        <v>#DIV/0!</v>
      </c>
      <c r="S183" s="75"/>
    </row>
    <row r="184" spans="1:19" ht="18" customHeight="1" x14ac:dyDescent="0.35">
      <c r="A184" s="63" t="s">
        <v>225</v>
      </c>
      <c r="B184" s="68" t="s">
        <v>199</v>
      </c>
      <c r="C184" s="79">
        <v>13006628.800000001</v>
      </c>
      <c r="D184" s="80">
        <v>2788315.7</v>
      </c>
      <c r="E184" s="37">
        <f t="shared" si="33"/>
        <v>15794944.5</v>
      </c>
      <c r="F184" s="73">
        <v>1965933.4</v>
      </c>
      <c r="G184" s="37">
        <f t="shared" si="29"/>
        <v>4754249.0999999996</v>
      </c>
      <c r="H184" s="37">
        <f t="shared" si="28"/>
        <v>17760877.899999999</v>
      </c>
      <c r="I184" s="88">
        <v>1395374.4</v>
      </c>
      <c r="J184" s="47">
        <f t="shared" si="34"/>
        <v>19156252.299999997</v>
      </c>
      <c r="K184" s="109">
        <f t="shared" si="25"/>
        <v>6149623.5</v>
      </c>
      <c r="L184" s="61"/>
      <c r="M184" s="47">
        <v>6149623.5</v>
      </c>
      <c r="N184" s="47">
        <f t="shared" si="35"/>
        <v>19156252.299999997</v>
      </c>
      <c r="O184" s="40">
        <f t="shared" si="32"/>
        <v>147.28068736765977</v>
      </c>
      <c r="P184" s="36"/>
      <c r="Q184" s="36">
        <f t="shared" si="30"/>
        <v>15794944.5</v>
      </c>
      <c r="R184" s="44" t="e">
        <f t="shared" si="36"/>
        <v>#DIV/0!</v>
      </c>
      <c r="S184" s="75"/>
    </row>
    <row r="185" spans="1:19" x14ac:dyDescent="0.3">
      <c r="A185" s="63"/>
      <c r="B185" s="69" t="s">
        <v>145</v>
      </c>
      <c r="C185" s="81">
        <v>541042.80000000005</v>
      </c>
      <c r="D185" s="82">
        <v>4611.2</v>
      </c>
      <c r="E185" s="38">
        <f t="shared" si="33"/>
        <v>545654</v>
      </c>
      <c r="F185" s="58">
        <v>20781.900000000001</v>
      </c>
      <c r="G185" s="37">
        <f t="shared" si="29"/>
        <v>25393.100000000002</v>
      </c>
      <c r="H185" s="38">
        <f t="shared" si="28"/>
        <v>566435.9</v>
      </c>
      <c r="I185" s="89">
        <v>44215</v>
      </c>
      <c r="J185" s="46">
        <f t="shared" si="34"/>
        <v>610650.9</v>
      </c>
      <c r="K185" s="109">
        <f t="shared" si="25"/>
        <v>69608.100000000006</v>
      </c>
      <c r="L185" s="87"/>
      <c r="M185" s="46">
        <v>69608.100000000006</v>
      </c>
      <c r="N185" s="46">
        <f t="shared" si="35"/>
        <v>610650.9</v>
      </c>
      <c r="O185" s="40">
        <f t="shared" si="32"/>
        <v>112.86554409373896</v>
      </c>
      <c r="P185" s="28"/>
      <c r="Q185" s="28">
        <f t="shared" si="30"/>
        <v>545654</v>
      </c>
      <c r="R185" s="43" t="e">
        <f t="shared" si="36"/>
        <v>#DIV/0!</v>
      </c>
      <c r="S185" s="75"/>
    </row>
    <row r="186" spans="1:19" x14ac:dyDescent="0.3">
      <c r="A186" s="63"/>
      <c r="B186" s="69" t="s">
        <v>146</v>
      </c>
      <c r="C186" s="81">
        <v>141781</v>
      </c>
      <c r="D186" s="82"/>
      <c r="E186" s="38">
        <f t="shared" si="33"/>
        <v>141781</v>
      </c>
      <c r="F186" s="58"/>
      <c r="G186" s="37"/>
      <c r="H186" s="38">
        <f t="shared" si="28"/>
        <v>141781</v>
      </c>
      <c r="I186" s="58"/>
      <c r="J186" s="46">
        <f t="shared" si="34"/>
        <v>141781</v>
      </c>
      <c r="K186" s="109">
        <f t="shared" si="25"/>
        <v>0</v>
      </c>
      <c r="L186" s="87"/>
      <c r="M186" s="46">
        <v>0</v>
      </c>
      <c r="N186" s="46">
        <f t="shared" si="35"/>
        <v>141781</v>
      </c>
      <c r="O186" s="40">
        <f t="shared" si="32"/>
        <v>100</v>
      </c>
      <c r="P186" s="28"/>
      <c r="Q186" s="28">
        <f t="shared" si="30"/>
        <v>141781</v>
      </c>
      <c r="R186" s="43" t="e">
        <f t="shared" si="36"/>
        <v>#DIV/0!</v>
      </c>
      <c r="S186" s="75"/>
    </row>
    <row r="187" spans="1:19" x14ac:dyDescent="0.3">
      <c r="A187" s="63"/>
      <c r="B187" s="69" t="s">
        <v>147</v>
      </c>
      <c r="C187" s="81">
        <v>3460.3</v>
      </c>
      <c r="D187" s="82"/>
      <c r="E187" s="38">
        <f t="shared" si="33"/>
        <v>3460.3</v>
      </c>
      <c r="F187" s="58"/>
      <c r="G187" s="37"/>
      <c r="H187" s="38">
        <f t="shared" si="28"/>
        <v>3460.3</v>
      </c>
      <c r="I187" s="58">
        <v>1126.2</v>
      </c>
      <c r="J187" s="46">
        <f t="shared" si="34"/>
        <v>4586.5</v>
      </c>
      <c r="K187" s="109">
        <f t="shared" si="25"/>
        <v>1126.2</v>
      </c>
      <c r="L187" s="87"/>
      <c r="M187" s="46">
        <v>1126.2</v>
      </c>
      <c r="N187" s="46">
        <f t="shared" si="35"/>
        <v>4586.5</v>
      </c>
      <c r="O187" s="40">
        <f t="shared" si="32"/>
        <v>132.54631101349594</v>
      </c>
      <c r="P187" s="28"/>
      <c r="Q187" s="28">
        <f t="shared" si="30"/>
        <v>3460.3</v>
      </c>
      <c r="R187" s="43" t="e">
        <f t="shared" si="36"/>
        <v>#DIV/0!</v>
      </c>
      <c r="S187" s="75"/>
    </row>
    <row r="188" spans="1:19" x14ac:dyDescent="0.3">
      <c r="A188" s="63"/>
      <c r="B188" s="69" t="s">
        <v>148</v>
      </c>
      <c r="C188" s="81">
        <v>2461516.6</v>
      </c>
      <c r="D188" s="82">
        <v>-27884</v>
      </c>
      <c r="E188" s="38">
        <f t="shared" si="33"/>
        <v>2433632.6</v>
      </c>
      <c r="F188" s="58">
        <v>437018.7</v>
      </c>
      <c r="G188" s="37">
        <f t="shared" si="29"/>
        <v>409134.7</v>
      </c>
      <c r="H188" s="38">
        <f t="shared" si="28"/>
        <v>2870651.3000000003</v>
      </c>
      <c r="I188" s="58">
        <v>20061.5</v>
      </c>
      <c r="J188" s="46">
        <f t="shared" si="34"/>
        <v>2890712.8000000003</v>
      </c>
      <c r="K188" s="109">
        <f t="shared" si="25"/>
        <v>429196.2</v>
      </c>
      <c r="L188" s="87"/>
      <c r="M188" s="46">
        <v>429196.2</v>
      </c>
      <c r="N188" s="46">
        <f t="shared" si="35"/>
        <v>2890712.8000000003</v>
      </c>
      <c r="O188" s="40">
        <f t="shared" si="32"/>
        <v>117.43625048069958</v>
      </c>
      <c r="P188" s="28"/>
      <c r="Q188" s="28">
        <f t="shared" si="30"/>
        <v>2433632.6</v>
      </c>
      <c r="R188" s="43" t="e">
        <f t="shared" si="36"/>
        <v>#DIV/0!</v>
      </c>
      <c r="S188" s="75"/>
    </row>
    <row r="189" spans="1:19" x14ac:dyDescent="0.3">
      <c r="A189" s="63"/>
      <c r="B189" s="69" t="s">
        <v>149</v>
      </c>
      <c r="C189" s="81">
        <v>90296.6</v>
      </c>
      <c r="D189" s="82">
        <v>17284.3</v>
      </c>
      <c r="E189" s="38">
        <f t="shared" si="33"/>
        <v>107580.90000000001</v>
      </c>
      <c r="F189" s="58">
        <v>2523.1</v>
      </c>
      <c r="G189" s="37">
        <f t="shared" si="29"/>
        <v>19807.399999999998</v>
      </c>
      <c r="H189" s="38">
        <f t="shared" si="28"/>
        <v>110104.00000000001</v>
      </c>
      <c r="I189" s="58">
        <v>-5242.9</v>
      </c>
      <c r="J189" s="46">
        <f t="shared" si="34"/>
        <v>104861.10000000002</v>
      </c>
      <c r="K189" s="109">
        <f t="shared" si="25"/>
        <v>14564.499999999998</v>
      </c>
      <c r="L189" s="87"/>
      <c r="M189" s="46">
        <v>14564.499999999998</v>
      </c>
      <c r="N189" s="46">
        <f t="shared" si="35"/>
        <v>104861.10000000002</v>
      </c>
      <c r="O189" s="40">
        <f t="shared" si="32"/>
        <v>116.1296217133314</v>
      </c>
      <c r="P189" s="28"/>
      <c r="Q189" s="28">
        <f t="shared" si="30"/>
        <v>107580.90000000001</v>
      </c>
      <c r="R189" s="43" t="e">
        <f t="shared" si="36"/>
        <v>#DIV/0!</v>
      </c>
      <c r="S189" s="75"/>
    </row>
    <row r="190" spans="1:19" x14ac:dyDescent="0.3">
      <c r="A190" s="63"/>
      <c r="B190" s="69" t="s">
        <v>150</v>
      </c>
      <c r="C190" s="81">
        <v>383995.9</v>
      </c>
      <c r="D190" s="82">
        <v>547.4</v>
      </c>
      <c r="E190" s="38">
        <f t="shared" si="33"/>
        <v>384543.30000000005</v>
      </c>
      <c r="F190" s="58">
        <v>4886.8999999999996</v>
      </c>
      <c r="G190" s="37">
        <f t="shared" si="29"/>
        <v>5434.2999999999993</v>
      </c>
      <c r="H190" s="38">
        <f t="shared" si="28"/>
        <v>389430.20000000007</v>
      </c>
      <c r="I190" s="58">
        <v>7679.8</v>
      </c>
      <c r="J190" s="46">
        <f t="shared" si="34"/>
        <v>397110.00000000006</v>
      </c>
      <c r="K190" s="109">
        <f t="shared" si="25"/>
        <v>13114.099999999999</v>
      </c>
      <c r="L190" s="87"/>
      <c r="M190" s="46">
        <v>13114.099999999999</v>
      </c>
      <c r="N190" s="46">
        <f t="shared" si="35"/>
        <v>397110.00000000006</v>
      </c>
      <c r="O190" s="40">
        <f t="shared" si="32"/>
        <v>103.41516667235251</v>
      </c>
      <c r="P190" s="28"/>
      <c r="Q190" s="28">
        <f t="shared" si="30"/>
        <v>384543.30000000005</v>
      </c>
      <c r="R190" s="43" t="e">
        <f t="shared" si="36"/>
        <v>#DIV/0!</v>
      </c>
      <c r="S190" s="75"/>
    </row>
    <row r="191" spans="1:19" x14ac:dyDescent="0.3">
      <c r="A191" s="63"/>
      <c r="B191" s="69" t="s">
        <v>151</v>
      </c>
      <c r="C191" s="81">
        <v>301419</v>
      </c>
      <c r="D191" s="82">
        <v>156018.6</v>
      </c>
      <c r="E191" s="38">
        <f t="shared" si="33"/>
        <v>457437.6</v>
      </c>
      <c r="F191" s="58">
        <v>394018.6</v>
      </c>
      <c r="G191" s="37">
        <f t="shared" si="29"/>
        <v>550037.19999999995</v>
      </c>
      <c r="H191" s="38">
        <f t="shared" si="28"/>
        <v>851456.2</v>
      </c>
      <c r="I191" s="58">
        <v>141100.20000000001</v>
      </c>
      <c r="J191" s="46">
        <f t="shared" si="34"/>
        <v>992556.39999999991</v>
      </c>
      <c r="K191" s="109">
        <f t="shared" si="25"/>
        <v>691137.39999999991</v>
      </c>
      <c r="L191" s="87"/>
      <c r="M191" s="46">
        <v>691137.39999999991</v>
      </c>
      <c r="N191" s="46">
        <f t="shared" si="35"/>
        <v>992556.39999999991</v>
      </c>
      <c r="O191" s="40">
        <f t="shared" si="32"/>
        <v>329.29457001715218</v>
      </c>
      <c r="P191" s="28"/>
      <c r="Q191" s="28">
        <f t="shared" si="30"/>
        <v>457437.6</v>
      </c>
      <c r="R191" s="43" t="e">
        <f t="shared" si="36"/>
        <v>#DIV/0!</v>
      </c>
      <c r="S191" s="75"/>
    </row>
    <row r="192" spans="1:19" x14ac:dyDescent="0.3">
      <c r="A192" s="63"/>
      <c r="B192" s="69" t="s">
        <v>152</v>
      </c>
      <c r="C192" s="81">
        <v>7025097.2000000002</v>
      </c>
      <c r="D192" s="82">
        <v>1895210</v>
      </c>
      <c r="E192" s="38">
        <f t="shared" si="33"/>
        <v>8920307.1999999993</v>
      </c>
      <c r="F192" s="58">
        <v>145667.79999999999</v>
      </c>
      <c r="G192" s="37">
        <f t="shared" si="29"/>
        <v>2040877.8</v>
      </c>
      <c r="H192" s="38">
        <f t="shared" si="28"/>
        <v>9065975</v>
      </c>
      <c r="I192" s="58">
        <v>500014.4</v>
      </c>
      <c r="J192" s="46">
        <f t="shared" si="34"/>
        <v>9565989.4000000004</v>
      </c>
      <c r="K192" s="109">
        <f t="shared" si="25"/>
        <v>2540892.2000000002</v>
      </c>
      <c r="L192" s="87"/>
      <c r="M192" s="46">
        <v>2540892.2000000002</v>
      </c>
      <c r="N192" s="46">
        <f t="shared" si="35"/>
        <v>9565989.4000000004</v>
      </c>
      <c r="O192" s="40">
        <f t="shared" si="32"/>
        <v>136.16878354366401</v>
      </c>
      <c r="P192" s="28"/>
      <c r="Q192" s="28">
        <f t="shared" si="30"/>
        <v>8920307.1999999993</v>
      </c>
      <c r="R192" s="43" t="e">
        <f t="shared" si="36"/>
        <v>#DIV/0!</v>
      </c>
      <c r="S192" s="75"/>
    </row>
    <row r="193" spans="1:19" x14ac:dyDescent="0.3">
      <c r="A193" s="63"/>
      <c r="B193" s="69" t="s">
        <v>153</v>
      </c>
      <c r="C193" s="81">
        <v>298425.7</v>
      </c>
      <c r="D193" s="82">
        <v>181656.6</v>
      </c>
      <c r="E193" s="38">
        <f t="shared" si="33"/>
        <v>480082.30000000005</v>
      </c>
      <c r="F193" s="58">
        <v>32688.400000000001</v>
      </c>
      <c r="G193" s="37">
        <f t="shared" si="29"/>
        <v>214345</v>
      </c>
      <c r="H193" s="38">
        <f t="shared" si="28"/>
        <v>512770.70000000007</v>
      </c>
      <c r="I193" s="58">
        <v>159785.60000000001</v>
      </c>
      <c r="J193" s="46">
        <f t="shared" si="34"/>
        <v>672556.3</v>
      </c>
      <c r="K193" s="109">
        <f t="shared" si="25"/>
        <v>374130.6</v>
      </c>
      <c r="L193" s="87"/>
      <c r="M193" s="46">
        <v>374130.6</v>
      </c>
      <c r="N193" s="46">
        <f t="shared" si="35"/>
        <v>672556.3</v>
      </c>
      <c r="O193" s="40">
        <f t="shared" si="32"/>
        <v>225.36808994667683</v>
      </c>
      <c r="P193" s="28"/>
      <c r="Q193" s="28">
        <f t="shared" si="30"/>
        <v>480082.30000000005</v>
      </c>
      <c r="R193" s="43" t="e">
        <f t="shared" si="36"/>
        <v>#DIV/0!</v>
      </c>
      <c r="S193" s="75"/>
    </row>
    <row r="194" spans="1:19" x14ac:dyDescent="0.3">
      <c r="A194" s="63"/>
      <c r="B194" s="69" t="s">
        <v>154</v>
      </c>
      <c r="C194" s="81">
        <v>1759593.7</v>
      </c>
      <c r="D194" s="82">
        <v>560871.6</v>
      </c>
      <c r="E194" s="38">
        <f t="shared" si="33"/>
        <v>2320465.2999999998</v>
      </c>
      <c r="F194" s="58">
        <v>928348</v>
      </c>
      <c r="G194" s="37">
        <f t="shared" si="29"/>
        <v>1489219.6</v>
      </c>
      <c r="H194" s="38">
        <f t="shared" si="28"/>
        <v>3248813.3</v>
      </c>
      <c r="I194" s="89">
        <v>526634.6</v>
      </c>
      <c r="J194" s="46">
        <f t="shared" si="34"/>
        <v>3775447.9</v>
      </c>
      <c r="K194" s="109">
        <f t="shared" si="25"/>
        <v>2015854.2000000002</v>
      </c>
      <c r="L194" s="87"/>
      <c r="M194" s="46">
        <v>2015854.2000000002</v>
      </c>
      <c r="N194" s="46">
        <f t="shared" si="35"/>
        <v>3775447.9</v>
      </c>
      <c r="O194" s="40">
        <f t="shared" si="32"/>
        <v>214.56361772606937</v>
      </c>
      <c r="P194" s="28"/>
      <c r="Q194" s="28">
        <f t="shared" si="30"/>
        <v>2320465.2999999998</v>
      </c>
      <c r="R194" s="43" t="e">
        <f t="shared" si="36"/>
        <v>#DIV/0!</v>
      </c>
      <c r="S194" s="75"/>
    </row>
    <row r="195" spans="1:19" ht="21" x14ac:dyDescent="0.35">
      <c r="A195" s="63" t="s">
        <v>224</v>
      </c>
      <c r="B195" s="68" t="s">
        <v>207</v>
      </c>
      <c r="C195" s="79">
        <v>1626237.7</v>
      </c>
      <c r="D195" s="80">
        <v>316924</v>
      </c>
      <c r="E195" s="37">
        <f t="shared" si="33"/>
        <v>1943161.7</v>
      </c>
      <c r="F195" s="73">
        <v>206469.8</v>
      </c>
      <c r="G195" s="37">
        <f t="shared" si="29"/>
        <v>523393.8</v>
      </c>
      <c r="H195" s="37">
        <f t="shared" si="28"/>
        <v>2149631.5</v>
      </c>
      <c r="I195" s="88">
        <v>442605</v>
      </c>
      <c r="J195" s="47">
        <f t="shared" si="34"/>
        <v>2592236.5</v>
      </c>
      <c r="K195" s="109">
        <f t="shared" si="25"/>
        <v>965998.8</v>
      </c>
      <c r="L195" s="61"/>
      <c r="M195" s="47">
        <v>965998.8</v>
      </c>
      <c r="N195" s="47">
        <f t="shared" si="35"/>
        <v>2592236.5</v>
      </c>
      <c r="O195" s="45">
        <f t="shared" si="32"/>
        <v>159.40083666735805</v>
      </c>
      <c r="P195" s="36"/>
      <c r="Q195" s="36">
        <f t="shared" si="30"/>
        <v>1943161.7</v>
      </c>
      <c r="R195" s="44" t="e">
        <f t="shared" si="36"/>
        <v>#DIV/0!</v>
      </c>
      <c r="S195" s="75"/>
    </row>
    <row r="196" spans="1:19" x14ac:dyDescent="0.3">
      <c r="A196" s="63"/>
      <c r="B196" s="69" t="s">
        <v>155</v>
      </c>
      <c r="C196" s="81">
        <v>393479.6</v>
      </c>
      <c r="D196" s="82">
        <v>71594.8</v>
      </c>
      <c r="E196" s="38">
        <f t="shared" si="33"/>
        <v>465074.39999999997</v>
      </c>
      <c r="F196" s="58">
        <v>13429.1</v>
      </c>
      <c r="G196" s="37">
        <f t="shared" si="29"/>
        <v>85023.900000000009</v>
      </c>
      <c r="H196" s="38">
        <f t="shared" si="28"/>
        <v>478503.49999999994</v>
      </c>
      <c r="I196" s="89">
        <v>19511.8</v>
      </c>
      <c r="J196" s="46">
        <f t="shared" si="34"/>
        <v>498015.29999999993</v>
      </c>
      <c r="K196" s="109">
        <f t="shared" si="25"/>
        <v>104535.70000000001</v>
      </c>
      <c r="L196" s="87"/>
      <c r="M196" s="46">
        <v>104535.70000000001</v>
      </c>
      <c r="N196" s="46">
        <f t="shared" si="35"/>
        <v>498015.29999999993</v>
      </c>
      <c r="O196" s="40">
        <f t="shared" si="32"/>
        <v>126.56699356205505</v>
      </c>
      <c r="P196" s="28"/>
      <c r="Q196" s="28">
        <f t="shared" si="30"/>
        <v>465074.39999999997</v>
      </c>
      <c r="R196" s="43" t="e">
        <f t="shared" si="36"/>
        <v>#DIV/0!</v>
      </c>
      <c r="S196" s="75"/>
    </row>
    <row r="197" spans="1:19" x14ac:dyDescent="0.3">
      <c r="A197" s="63"/>
      <c r="B197" s="69" t="s">
        <v>156</v>
      </c>
      <c r="C197" s="81">
        <v>554357</v>
      </c>
      <c r="D197" s="82">
        <v>221513.2</v>
      </c>
      <c r="E197" s="38">
        <f t="shared" si="33"/>
        <v>775870.2</v>
      </c>
      <c r="F197" s="58">
        <v>99228.3</v>
      </c>
      <c r="G197" s="37">
        <f t="shared" si="29"/>
        <v>320741.5</v>
      </c>
      <c r="H197" s="38">
        <f t="shared" si="28"/>
        <v>875098.5</v>
      </c>
      <c r="I197" s="89">
        <v>341579.1</v>
      </c>
      <c r="J197" s="46">
        <f t="shared" si="34"/>
        <v>1216677.6000000001</v>
      </c>
      <c r="K197" s="109">
        <f t="shared" si="25"/>
        <v>662320.6</v>
      </c>
      <c r="L197" s="87"/>
      <c r="M197" s="46">
        <v>662320.6</v>
      </c>
      <c r="N197" s="46">
        <f t="shared" si="35"/>
        <v>1216677.6000000001</v>
      </c>
      <c r="O197" s="40">
        <f t="shared" si="32"/>
        <v>219.47546436682498</v>
      </c>
      <c r="P197" s="28"/>
      <c r="Q197" s="28">
        <f t="shared" si="30"/>
        <v>775870.2</v>
      </c>
      <c r="R197" s="43" t="e">
        <f t="shared" si="36"/>
        <v>#DIV/0!</v>
      </c>
      <c r="S197" s="75"/>
    </row>
    <row r="198" spans="1:19" x14ac:dyDescent="0.3">
      <c r="A198" s="63"/>
      <c r="B198" s="69" t="s">
        <v>157</v>
      </c>
      <c r="C198" s="81">
        <v>620136.9</v>
      </c>
      <c r="D198" s="82">
        <v>19816</v>
      </c>
      <c r="E198" s="38">
        <f t="shared" si="33"/>
        <v>639952.9</v>
      </c>
      <c r="F198" s="58">
        <v>-137.6</v>
      </c>
      <c r="G198" s="37">
        <f t="shared" si="29"/>
        <v>19678.400000000001</v>
      </c>
      <c r="H198" s="38">
        <f t="shared" si="28"/>
        <v>639815.30000000005</v>
      </c>
      <c r="I198" s="89">
        <v>75000</v>
      </c>
      <c r="J198" s="46">
        <f t="shared" si="34"/>
        <v>714815.3</v>
      </c>
      <c r="K198" s="109">
        <f t="shared" si="25"/>
        <v>94678.399999999994</v>
      </c>
      <c r="L198" s="87"/>
      <c r="M198" s="46">
        <v>94678.399999999994</v>
      </c>
      <c r="N198" s="46">
        <f t="shared" si="35"/>
        <v>714815.3</v>
      </c>
      <c r="O198" s="40">
        <f t="shared" si="32"/>
        <v>115.26733855056844</v>
      </c>
      <c r="P198" s="28"/>
      <c r="Q198" s="28">
        <f t="shared" si="30"/>
        <v>639952.9</v>
      </c>
      <c r="R198" s="43" t="e">
        <f t="shared" si="36"/>
        <v>#DIV/0!</v>
      </c>
      <c r="S198" s="75"/>
    </row>
    <row r="199" spans="1:19" ht="18" customHeight="1" x14ac:dyDescent="0.3">
      <c r="A199" s="63"/>
      <c r="B199" s="69" t="s">
        <v>158</v>
      </c>
      <c r="C199" s="81">
        <v>58264.2</v>
      </c>
      <c r="D199" s="82">
        <v>4000</v>
      </c>
      <c r="E199" s="38">
        <f t="shared" si="33"/>
        <v>62264.2</v>
      </c>
      <c r="F199" s="58">
        <v>93950</v>
      </c>
      <c r="G199" s="37">
        <f t="shared" si="29"/>
        <v>97950</v>
      </c>
      <c r="H199" s="38">
        <f t="shared" si="28"/>
        <v>156214.20000000001</v>
      </c>
      <c r="I199" s="58">
        <v>6514.1</v>
      </c>
      <c r="J199" s="46">
        <f t="shared" si="34"/>
        <v>162728.30000000002</v>
      </c>
      <c r="K199" s="109">
        <f t="shared" si="25"/>
        <v>104464.1</v>
      </c>
      <c r="L199" s="87"/>
      <c r="M199" s="46">
        <v>104464.1</v>
      </c>
      <c r="N199" s="46">
        <f t="shared" si="35"/>
        <v>162728.30000000002</v>
      </c>
      <c r="O199" s="40">
        <f t="shared" si="32"/>
        <v>279.29380305573585</v>
      </c>
      <c r="P199" s="28"/>
      <c r="Q199" s="28">
        <f t="shared" si="30"/>
        <v>62264.2</v>
      </c>
      <c r="R199" s="43" t="e">
        <f t="shared" si="36"/>
        <v>#DIV/0!</v>
      </c>
      <c r="S199" s="75"/>
    </row>
    <row r="200" spans="1:19" ht="21" x14ac:dyDescent="0.35">
      <c r="A200" s="63" t="s">
        <v>223</v>
      </c>
      <c r="B200" s="68" t="s">
        <v>208</v>
      </c>
      <c r="C200" s="79">
        <v>125826.3</v>
      </c>
      <c r="D200" s="80">
        <v>2991.5</v>
      </c>
      <c r="E200" s="37">
        <f t="shared" si="33"/>
        <v>128817.8</v>
      </c>
      <c r="F200" s="73">
        <v>0</v>
      </c>
      <c r="G200" s="37">
        <f t="shared" si="29"/>
        <v>2991.5</v>
      </c>
      <c r="H200" s="37">
        <f t="shared" si="28"/>
        <v>128817.8</v>
      </c>
      <c r="I200" s="73">
        <v>7102</v>
      </c>
      <c r="J200" s="47">
        <f t="shared" ref="J200:J231" si="37">H200+I200</f>
        <v>135919.79999999999</v>
      </c>
      <c r="K200" s="109">
        <f t="shared" ref="K200:K242" si="38">D200+F200+I200</f>
        <v>10093.5</v>
      </c>
      <c r="L200" s="61"/>
      <c r="M200" s="47">
        <v>10093.5</v>
      </c>
      <c r="N200" s="47">
        <f t="shared" si="35"/>
        <v>135919.79999999999</v>
      </c>
      <c r="O200" s="45">
        <f t="shared" si="32"/>
        <v>108.02177287260292</v>
      </c>
      <c r="P200" s="36"/>
      <c r="Q200" s="36">
        <f t="shared" si="30"/>
        <v>128817.8</v>
      </c>
      <c r="R200" s="44" t="e">
        <f t="shared" si="36"/>
        <v>#DIV/0!</v>
      </c>
      <c r="S200" s="75"/>
    </row>
    <row r="201" spans="1:19" x14ac:dyDescent="0.3">
      <c r="A201" s="63"/>
      <c r="B201" s="69" t="s">
        <v>159</v>
      </c>
      <c r="C201" s="81">
        <v>13612.2</v>
      </c>
      <c r="D201" s="82">
        <v>2991.5</v>
      </c>
      <c r="E201" s="38">
        <f t="shared" si="33"/>
        <v>16603.7</v>
      </c>
      <c r="F201" s="58">
        <v>-300</v>
      </c>
      <c r="G201" s="37">
        <f t="shared" si="29"/>
        <v>2691.5</v>
      </c>
      <c r="H201" s="38">
        <f t="shared" si="28"/>
        <v>16303.7</v>
      </c>
      <c r="I201" s="58">
        <v>7120</v>
      </c>
      <c r="J201" s="46">
        <f t="shared" si="37"/>
        <v>23423.7</v>
      </c>
      <c r="K201" s="109">
        <f t="shared" si="38"/>
        <v>9811.5</v>
      </c>
      <c r="L201" s="87"/>
      <c r="M201" s="46">
        <v>9811.5</v>
      </c>
      <c r="N201" s="46">
        <f t="shared" si="35"/>
        <v>23423.7</v>
      </c>
      <c r="O201" s="40">
        <f t="shared" si="32"/>
        <v>172.07872349803853</v>
      </c>
      <c r="P201" s="28"/>
      <c r="Q201" s="28">
        <f t="shared" si="30"/>
        <v>16603.7</v>
      </c>
      <c r="R201" s="43" t="e">
        <f t="shared" si="36"/>
        <v>#DIV/0!</v>
      </c>
      <c r="S201" s="75"/>
    </row>
    <row r="202" spans="1:19" x14ac:dyDescent="0.3">
      <c r="A202" s="70"/>
      <c r="B202" s="69" t="s">
        <v>160</v>
      </c>
      <c r="C202" s="83">
        <v>112214.1</v>
      </c>
      <c r="D202" s="82"/>
      <c r="E202" s="38">
        <f t="shared" si="33"/>
        <v>112214.1</v>
      </c>
      <c r="F202" s="58"/>
      <c r="G202" s="37">
        <f t="shared" si="29"/>
        <v>0</v>
      </c>
      <c r="H202" s="38">
        <f t="shared" si="28"/>
        <v>112214.1</v>
      </c>
      <c r="I202" s="58"/>
      <c r="J202" s="46">
        <f t="shared" si="37"/>
        <v>112214.1</v>
      </c>
      <c r="K202" s="109">
        <f t="shared" si="38"/>
        <v>0</v>
      </c>
      <c r="L202" s="87"/>
      <c r="M202" s="46">
        <v>0</v>
      </c>
      <c r="N202" s="46">
        <f t="shared" si="35"/>
        <v>112214.1</v>
      </c>
      <c r="O202" s="40">
        <f t="shared" si="32"/>
        <v>100</v>
      </c>
      <c r="P202" s="28"/>
      <c r="Q202" s="28">
        <f t="shared" si="30"/>
        <v>112214.1</v>
      </c>
      <c r="R202" s="43" t="e">
        <f t="shared" si="36"/>
        <v>#DIV/0!</v>
      </c>
      <c r="S202" s="75"/>
    </row>
    <row r="203" spans="1:19" x14ac:dyDescent="0.3">
      <c r="A203" s="70"/>
      <c r="B203" s="71" t="s">
        <v>264</v>
      </c>
      <c r="C203" s="83"/>
      <c r="D203" s="82"/>
      <c r="E203" s="38"/>
      <c r="F203" s="58">
        <v>300</v>
      </c>
      <c r="G203" s="37">
        <f t="shared" si="29"/>
        <v>300</v>
      </c>
      <c r="H203" s="38">
        <v>300</v>
      </c>
      <c r="I203" s="58">
        <v>-18</v>
      </c>
      <c r="J203" s="46">
        <f t="shared" si="37"/>
        <v>282</v>
      </c>
      <c r="K203" s="109">
        <f t="shared" si="38"/>
        <v>282</v>
      </c>
      <c r="L203" s="87"/>
      <c r="M203" s="46">
        <v>282</v>
      </c>
      <c r="N203" s="46">
        <f t="shared" si="35"/>
        <v>282</v>
      </c>
      <c r="O203" s="40"/>
      <c r="P203" s="28"/>
      <c r="Q203" s="28"/>
      <c r="R203" s="43"/>
      <c r="S203" s="75"/>
    </row>
    <row r="204" spans="1:19" ht="21" x14ac:dyDescent="0.35">
      <c r="A204" s="70" t="s">
        <v>226</v>
      </c>
      <c r="B204" s="68" t="s">
        <v>200</v>
      </c>
      <c r="C204" s="84">
        <v>26025828.800000001</v>
      </c>
      <c r="D204" s="80">
        <v>639420.69999999995</v>
      </c>
      <c r="E204" s="37">
        <f t="shared" si="33"/>
        <v>26665249.5</v>
      </c>
      <c r="F204" s="73">
        <v>668860.30000000005</v>
      </c>
      <c r="G204" s="37">
        <f t="shared" si="29"/>
        <v>1308281</v>
      </c>
      <c r="H204" s="37">
        <f t="shared" si="28"/>
        <v>27334109.800000001</v>
      </c>
      <c r="I204" s="88">
        <v>2023216.6</v>
      </c>
      <c r="J204" s="47">
        <f t="shared" si="37"/>
        <v>29357326.400000002</v>
      </c>
      <c r="K204" s="109">
        <f t="shared" si="38"/>
        <v>3331497.6</v>
      </c>
      <c r="L204" s="61">
        <v>-93132.1</v>
      </c>
      <c r="M204" s="47">
        <v>3238365.5</v>
      </c>
      <c r="N204" s="47">
        <f t="shared" si="35"/>
        <v>29264194.300000001</v>
      </c>
      <c r="O204" s="45">
        <f t="shared" ref="O204:O242" si="39">N204/C204*100</f>
        <v>112.44289096376443</v>
      </c>
      <c r="P204" s="36"/>
      <c r="Q204" s="36">
        <f t="shared" ref="Q204:Q242" si="40">E204-P204</f>
        <v>26665249.5</v>
      </c>
      <c r="R204" s="44" t="e">
        <f t="shared" ref="R204:R242" si="41">E204/P204*100</f>
        <v>#DIV/0!</v>
      </c>
      <c r="S204" s="75"/>
    </row>
    <row r="205" spans="1:19" x14ac:dyDescent="0.3">
      <c r="A205" s="70"/>
      <c r="B205" s="69" t="s">
        <v>161</v>
      </c>
      <c r="C205" s="83">
        <v>8414616.0999999996</v>
      </c>
      <c r="D205" s="82">
        <v>-6817.6</v>
      </c>
      <c r="E205" s="38">
        <f t="shared" si="33"/>
        <v>8407798.5</v>
      </c>
      <c r="F205" s="58">
        <v>-39719.599999999999</v>
      </c>
      <c r="G205" s="37">
        <f t="shared" si="29"/>
        <v>-46537.2</v>
      </c>
      <c r="H205" s="38">
        <f t="shared" si="28"/>
        <v>8368078.9000000004</v>
      </c>
      <c r="I205" s="58">
        <v>360328</v>
      </c>
      <c r="J205" s="46">
        <f t="shared" si="37"/>
        <v>8728406.9000000004</v>
      </c>
      <c r="K205" s="109">
        <f t="shared" si="38"/>
        <v>313790.8</v>
      </c>
      <c r="L205" s="87"/>
      <c r="M205" s="46">
        <v>313790.8</v>
      </c>
      <c r="N205" s="46">
        <f t="shared" si="35"/>
        <v>8728406.9000000004</v>
      </c>
      <c r="O205" s="40">
        <f t="shared" si="39"/>
        <v>103.72911605557384</v>
      </c>
      <c r="P205" s="28"/>
      <c r="Q205" s="28">
        <f t="shared" si="40"/>
        <v>8407798.5</v>
      </c>
      <c r="R205" s="43" t="e">
        <f t="shared" si="41"/>
        <v>#DIV/0!</v>
      </c>
      <c r="S205" s="75"/>
    </row>
    <row r="206" spans="1:19" x14ac:dyDescent="0.3">
      <c r="A206" s="70"/>
      <c r="B206" s="69" t="s">
        <v>162</v>
      </c>
      <c r="C206" s="83">
        <v>14158890.4</v>
      </c>
      <c r="D206" s="82">
        <v>13002.7</v>
      </c>
      <c r="E206" s="38">
        <f t="shared" si="33"/>
        <v>14171893.1</v>
      </c>
      <c r="F206" s="58">
        <v>665006.80000000005</v>
      </c>
      <c r="G206" s="37">
        <f t="shared" si="29"/>
        <v>678009.5</v>
      </c>
      <c r="H206" s="38">
        <f t="shared" si="28"/>
        <v>14836899.9</v>
      </c>
      <c r="I206" s="58">
        <v>1178715.1000000001</v>
      </c>
      <c r="J206" s="46">
        <f t="shared" si="37"/>
        <v>16015615</v>
      </c>
      <c r="K206" s="109">
        <f t="shared" si="38"/>
        <v>1856724.6</v>
      </c>
      <c r="L206" s="87">
        <v>-93132.1</v>
      </c>
      <c r="M206" s="46">
        <v>1763592.5</v>
      </c>
      <c r="N206" s="46">
        <f t="shared" si="35"/>
        <v>15922482.9</v>
      </c>
      <c r="O206" s="40">
        <f t="shared" si="39"/>
        <v>112.45572534412725</v>
      </c>
      <c r="P206" s="28"/>
      <c r="Q206" s="28">
        <f t="shared" si="40"/>
        <v>14171893.1</v>
      </c>
      <c r="R206" s="43" t="e">
        <f t="shared" si="41"/>
        <v>#DIV/0!</v>
      </c>
      <c r="S206" s="75"/>
    </row>
    <row r="207" spans="1:19" x14ac:dyDescent="0.3">
      <c r="A207" s="70"/>
      <c r="B207" s="69" t="s">
        <v>163</v>
      </c>
      <c r="C207" s="83">
        <v>161761.4</v>
      </c>
      <c r="D207" s="82">
        <v>15824.5</v>
      </c>
      <c r="E207" s="38">
        <f t="shared" si="33"/>
        <v>177585.9</v>
      </c>
      <c r="F207" s="58">
        <v>56729.3</v>
      </c>
      <c r="G207" s="37">
        <f t="shared" si="29"/>
        <v>72553.8</v>
      </c>
      <c r="H207" s="38">
        <f t="shared" si="28"/>
        <v>234315.2</v>
      </c>
      <c r="I207" s="58">
        <v>-5538</v>
      </c>
      <c r="J207" s="46">
        <f t="shared" si="37"/>
        <v>228777.2</v>
      </c>
      <c r="K207" s="109">
        <f t="shared" si="38"/>
        <v>67015.8</v>
      </c>
      <c r="L207" s="87">
        <v>40000</v>
      </c>
      <c r="M207" s="46">
        <v>107015.8</v>
      </c>
      <c r="N207" s="46">
        <f t="shared" si="35"/>
        <v>268777.2</v>
      </c>
      <c r="O207" s="40">
        <f t="shared" si="39"/>
        <v>166.1565738179813</v>
      </c>
      <c r="P207" s="28"/>
      <c r="Q207" s="28">
        <f t="shared" si="40"/>
        <v>177585.9</v>
      </c>
      <c r="R207" s="43" t="e">
        <f t="shared" si="41"/>
        <v>#DIV/0!</v>
      </c>
      <c r="S207" s="75"/>
    </row>
    <row r="208" spans="1:19" x14ac:dyDescent="0.3">
      <c r="A208" s="63"/>
      <c r="B208" s="69" t="s">
        <v>164</v>
      </c>
      <c r="C208" s="81">
        <v>2110571.2000000002</v>
      </c>
      <c r="D208" s="82">
        <v>7926.5</v>
      </c>
      <c r="E208" s="38">
        <f t="shared" si="33"/>
        <v>2118497.7000000002</v>
      </c>
      <c r="F208" s="58">
        <v>65762</v>
      </c>
      <c r="G208" s="37">
        <f t="shared" si="29"/>
        <v>73688.5</v>
      </c>
      <c r="H208" s="38">
        <f t="shared" si="28"/>
        <v>2184259.7000000002</v>
      </c>
      <c r="I208" s="58">
        <v>312409.2</v>
      </c>
      <c r="J208" s="46">
        <f t="shared" si="37"/>
        <v>2496668.9000000004</v>
      </c>
      <c r="K208" s="109">
        <f t="shared" si="38"/>
        <v>386097.7</v>
      </c>
      <c r="L208" s="87"/>
      <c r="M208" s="46">
        <v>386097.7</v>
      </c>
      <c r="N208" s="46">
        <f t="shared" si="35"/>
        <v>2496668.9000000004</v>
      </c>
      <c r="O208" s="40">
        <f t="shared" si="39"/>
        <v>118.29351693986918</v>
      </c>
      <c r="P208" s="28"/>
      <c r="Q208" s="28">
        <f t="shared" si="40"/>
        <v>2118497.7000000002</v>
      </c>
      <c r="R208" s="43" t="e">
        <f t="shared" si="41"/>
        <v>#DIV/0!</v>
      </c>
      <c r="S208" s="75"/>
    </row>
    <row r="209" spans="1:19" x14ac:dyDescent="0.3">
      <c r="A209" s="63"/>
      <c r="B209" s="69" t="s">
        <v>165</v>
      </c>
      <c r="C209" s="81">
        <v>58976.2</v>
      </c>
      <c r="D209" s="82">
        <v>2418</v>
      </c>
      <c r="E209" s="38">
        <f t="shared" si="33"/>
        <v>61394.2</v>
      </c>
      <c r="F209" s="58">
        <v>100212.5</v>
      </c>
      <c r="G209" s="37">
        <f t="shared" si="29"/>
        <v>102630.5</v>
      </c>
      <c r="H209" s="38">
        <f t="shared" si="28"/>
        <v>161606.70000000001</v>
      </c>
      <c r="I209" s="58">
        <v>-39811.800000000003</v>
      </c>
      <c r="J209" s="46">
        <f t="shared" si="37"/>
        <v>121794.90000000001</v>
      </c>
      <c r="K209" s="109">
        <f t="shared" si="38"/>
        <v>62818.7</v>
      </c>
      <c r="L209" s="87"/>
      <c r="M209" s="46">
        <v>62818.7</v>
      </c>
      <c r="N209" s="46">
        <f t="shared" si="35"/>
        <v>121794.90000000001</v>
      </c>
      <c r="O209" s="40">
        <f t="shared" si="39"/>
        <v>206.51534008633993</v>
      </c>
      <c r="P209" s="28"/>
      <c r="Q209" s="28">
        <f t="shared" si="40"/>
        <v>61394.2</v>
      </c>
      <c r="R209" s="43" t="e">
        <f t="shared" si="41"/>
        <v>#DIV/0!</v>
      </c>
      <c r="S209" s="75"/>
    </row>
    <row r="210" spans="1:19" x14ac:dyDescent="0.3">
      <c r="A210" s="63"/>
      <c r="B210" s="69" t="s">
        <v>166</v>
      </c>
      <c r="C210" s="81">
        <v>167464</v>
      </c>
      <c r="D210" s="82">
        <v>292594.09999999998</v>
      </c>
      <c r="E210" s="38">
        <f t="shared" si="33"/>
        <v>460058.1</v>
      </c>
      <c r="F210" s="58">
        <v>38074.800000000003</v>
      </c>
      <c r="G210" s="37">
        <f t="shared" si="29"/>
        <v>330668.89999999997</v>
      </c>
      <c r="H210" s="38">
        <f t="shared" si="28"/>
        <v>498132.89999999997</v>
      </c>
      <c r="I210" s="89">
        <v>14929.8</v>
      </c>
      <c r="J210" s="46">
        <f t="shared" si="37"/>
        <v>513062.69999999995</v>
      </c>
      <c r="K210" s="109">
        <f t="shared" si="38"/>
        <v>345598.69999999995</v>
      </c>
      <c r="L210" s="87"/>
      <c r="M210" s="46">
        <v>345598.69999999995</v>
      </c>
      <c r="N210" s="46">
        <f t="shared" si="35"/>
        <v>513062.69999999995</v>
      </c>
      <c r="O210" s="40">
        <f t="shared" si="39"/>
        <v>306.37193665504225</v>
      </c>
      <c r="P210" s="28"/>
      <c r="Q210" s="28">
        <f t="shared" si="40"/>
        <v>460058.1</v>
      </c>
      <c r="R210" s="43" t="e">
        <f t="shared" si="41"/>
        <v>#DIV/0!</v>
      </c>
      <c r="S210" s="75"/>
    </row>
    <row r="211" spans="1:19" x14ac:dyDescent="0.3">
      <c r="A211" s="63"/>
      <c r="B211" s="69" t="s">
        <v>167</v>
      </c>
      <c r="C211" s="81">
        <v>953549.5</v>
      </c>
      <c r="D211" s="82">
        <v>214472.5</v>
      </c>
      <c r="E211" s="38">
        <f t="shared" si="33"/>
        <v>1168022</v>
      </c>
      <c r="F211" s="58">
        <v>-217205.5</v>
      </c>
      <c r="G211" s="37">
        <f t="shared" ref="G211:G242" si="42">F211+D211</f>
        <v>-2733</v>
      </c>
      <c r="H211" s="38">
        <f t="shared" si="28"/>
        <v>950816.5</v>
      </c>
      <c r="I211" s="89">
        <v>202184.3</v>
      </c>
      <c r="J211" s="46">
        <f t="shared" si="37"/>
        <v>1153000.8</v>
      </c>
      <c r="K211" s="109">
        <f t="shared" si="38"/>
        <v>199451.3</v>
      </c>
      <c r="L211" s="87">
        <v>-40000</v>
      </c>
      <c r="M211" s="46">
        <v>159451.29999999999</v>
      </c>
      <c r="N211" s="46">
        <f t="shared" si="35"/>
        <v>1113000.8</v>
      </c>
      <c r="O211" s="40">
        <f t="shared" si="39"/>
        <v>116.72186918455729</v>
      </c>
      <c r="P211" s="28"/>
      <c r="Q211" s="28">
        <f t="shared" si="40"/>
        <v>1168022</v>
      </c>
      <c r="R211" s="43" t="e">
        <f t="shared" si="41"/>
        <v>#DIV/0!</v>
      </c>
      <c r="S211" s="75"/>
    </row>
    <row r="212" spans="1:19" s="4" customFormat="1" ht="21" x14ac:dyDescent="0.35">
      <c r="A212" s="63" t="s">
        <v>213</v>
      </c>
      <c r="B212" s="68" t="s">
        <v>237</v>
      </c>
      <c r="C212" s="79">
        <v>1375403.4</v>
      </c>
      <c r="D212" s="80">
        <v>129848.4</v>
      </c>
      <c r="E212" s="37">
        <f t="shared" si="33"/>
        <v>1505251.7999999998</v>
      </c>
      <c r="F212" s="73">
        <v>-18448.599999999999</v>
      </c>
      <c r="G212" s="37">
        <f t="shared" si="42"/>
        <v>111399.79999999999</v>
      </c>
      <c r="H212" s="37">
        <f t="shared" si="28"/>
        <v>1486803.1999999997</v>
      </c>
      <c r="I212" s="73">
        <v>-3180.3</v>
      </c>
      <c r="J212" s="47">
        <f t="shared" si="37"/>
        <v>1483622.8999999997</v>
      </c>
      <c r="K212" s="109">
        <f t="shared" si="38"/>
        <v>108219.49999999999</v>
      </c>
      <c r="L212" s="61"/>
      <c r="M212" s="47">
        <v>108219.49999999999</v>
      </c>
      <c r="N212" s="46">
        <f t="shared" si="35"/>
        <v>1483622.8999999997</v>
      </c>
      <c r="O212" s="40">
        <f t="shared" si="39"/>
        <v>107.86820070388075</v>
      </c>
      <c r="P212" s="36"/>
      <c r="Q212" s="36">
        <f t="shared" si="40"/>
        <v>1505251.7999999998</v>
      </c>
      <c r="R212" s="44" t="e">
        <f t="shared" si="41"/>
        <v>#DIV/0!</v>
      </c>
      <c r="S212" s="75"/>
    </row>
    <row r="213" spans="1:19" x14ac:dyDescent="0.3">
      <c r="A213" s="63"/>
      <c r="B213" s="69" t="s">
        <v>168</v>
      </c>
      <c r="C213" s="81">
        <v>1176570.5</v>
      </c>
      <c r="D213" s="82">
        <v>5181.3</v>
      </c>
      <c r="E213" s="38">
        <f t="shared" si="33"/>
        <v>1181751.8</v>
      </c>
      <c r="F213" s="58">
        <v>-27516.799999999999</v>
      </c>
      <c r="G213" s="37">
        <f t="shared" si="42"/>
        <v>-22335.5</v>
      </c>
      <c r="H213" s="38">
        <f t="shared" si="28"/>
        <v>1154235</v>
      </c>
      <c r="I213" s="58">
        <v>89822.7</v>
      </c>
      <c r="J213" s="46">
        <f t="shared" si="37"/>
        <v>1244057.7</v>
      </c>
      <c r="K213" s="109">
        <f t="shared" si="38"/>
        <v>67487.199999999997</v>
      </c>
      <c r="L213" s="87"/>
      <c r="M213" s="46">
        <v>67487.199999999997</v>
      </c>
      <c r="N213" s="46">
        <f t="shared" si="35"/>
        <v>1244057.7</v>
      </c>
      <c r="O213" s="40">
        <f t="shared" si="39"/>
        <v>105.73592487657986</v>
      </c>
      <c r="P213" s="28"/>
      <c r="Q213" s="28">
        <f t="shared" si="40"/>
        <v>1181751.8</v>
      </c>
      <c r="R213" s="43" t="e">
        <f t="shared" si="41"/>
        <v>#DIV/0!</v>
      </c>
      <c r="S213" s="75"/>
    </row>
    <row r="214" spans="1:19" x14ac:dyDescent="0.3">
      <c r="A214" s="63"/>
      <c r="B214" s="69" t="s">
        <v>169</v>
      </c>
      <c r="C214" s="81">
        <v>198832.9</v>
      </c>
      <c r="D214" s="82">
        <v>124667.1</v>
      </c>
      <c r="E214" s="38">
        <f t="shared" si="33"/>
        <v>323500</v>
      </c>
      <c r="F214" s="58">
        <v>9068.2000000000007</v>
      </c>
      <c r="G214" s="37">
        <f t="shared" si="42"/>
        <v>133735.30000000002</v>
      </c>
      <c r="H214" s="38">
        <f t="shared" si="28"/>
        <v>332568.2</v>
      </c>
      <c r="I214" s="58">
        <v>-93003</v>
      </c>
      <c r="J214" s="46">
        <f t="shared" si="37"/>
        <v>239565.2</v>
      </c>
      <c r="K214" s="109">
        <f t="shared" si="38"/>
        <v>40732.300000000017</v>
      </c>
      <c r="L214" s="87"/>
      <c r="M214" s="46">
        <v>40732.300000000017</v>
      </c>
      <c r="N214" s="46">
        <f t="shared" si="35"/>
        <v>239565.2</v>
      </c>
      <c r="O214" s="40">
        <f t="shared" si="39"/>
        <v>120.4856942689062</v>
      </c>
      <c r="P214" s="28"/>
      <c r="Q214" s="28">
        <f t="shared" si="40"/>
        <v>323500</v>
      </c>
      <c r="R214" s="43" t="e">
        <f t="shared" si="41"/>
        <v>#DIV/0!</v>
      </c>
      <c r="S214" s="75"/>
    </row>
    <row r="215" spans="1:19" ht="21" x14ac:dyDescent="0.35">
      <c r="A215" s="63" t="s">
        <v>214</v>
      </c>
      <c r="B215" s="68" t="s">
        <v>201</v>
      </c>
      <c r="C215" s="79">
        <v>6766565.9000000004</v>
      </c>
      <c r="D215" s="80">
        <v>122799.8</v>
      </c>
      <c r="E215" s="37">
        <f t="shared" si="33"/>
        <v>6889365.7000000002</v>
      </c>
      <c r="F215" s="73">
        <v>2961136.6</v>
      </c>
      <c r="G215" s="37">
        <f t="shared" si="42"/>
        <v>3083936.4</v>
      </c>
      <c r="H215" s="37">
        <f t="shared" si="28"/>
        <v>9850502.3000000007</v>
      </c>
      <c r="I215" s="88">
        <v>1200759.2</v>
      </c>
      <c r="J215" s="47">
        <f t="shared" si="37"/>
        <v>11051261.5</v>
      </c>
      <c r="K215" s="109">
        <f t="shared" si="38"/>
        <v>4284695.5999999996</v>
      </c>
      <c r="L215" s="61">
        <v>960495.5</v>
      </c>
      <c r="M215" s="47">
        <v>5245191.0999999996</v>
      </c>
      <c r="N215" s="47">
        <f t="shared" si="35"/>
        <v>12011757</v>
      </c>
      <c r="O215" s="45">
        <f t="shared" si="39"/>
        <v>177.51629375249266</v>
      </c>
      <c r="P215" s="36"/>
      <c r="Q215" s="36">
        <f t="shared" si="40"/>
        <v>6889365.7000000002</v>
      </c>
      <c r="R215" s="44" t="e">
        <f t="shared" si="41"/>
        <v>#DIV/0!</v>
      </c>
      <c r="S215" s="75"/>
    </row>
    <row r="216" spans="1:19" x14ac:dyDescent="0.3">
      <c r="A216" s="63"/>
      <c r="B216" s="69" t="s">
        <v>170</v>
      </c>
      <c r="C216" s="81">
        <v>1243597.2</v>
      </c>
      <c r="D216" s="82">
        <v>22439.7</v>
      </c>
      <c r="E216" s="38">
        <f t="shared" si="33"/>
        <v>1266036.8999999999</v>
      </c>
      <c r="F216" s="58">
        <v>25813.200000000001</v>
      </c>
      <c r="G216" s="37">
        <f t="shared" si="42"/>
        <v>48252.9</v>
      </c>
      <c r="H216" s="38">
        <f t="shared" si="28"/>
        <v>1291850.0999999999</v>
      </c>
      <c r="I216" s="58">
        <v>329446.90000000002</v>
      </c>
      <c r="J216" s="46">
        <f t="shared" si="37"/>
        <v>1621297</v>
      </c>
      <c r="K216" s="109">
        <f t="shared" si="38"/>
        <v>377699.80000000005</v>
      </c>
      <c r="L216" s="87"/>
      <c r="M216" s="46">
        <v>377699.80000000005</v>
      </c>
      <c r="N216" s="46">
        <f t="shared" si="35"/>
        <v>1621297</v>
      </c>
      <c r="O216" s="40">
        <f t="shared" si="39"/>
        <v>130.37155439076253</v>
      </c>
      <c r="P216" s="28"/>
      <c r="Q216" s="28">
        <f t="shared" si="40"/>
        <v>1266036.8999999999</v>
      </c>
      <c r="R216" s="43" t="e">
        <f t="shared" si="41"/>
        <v>#DIV/0!</v>
      </c>
      <c r="S216" s="75"/>
    </row>
    <row r="217" spans="1:19" x14ac:dyDescent="0.3">
      <c r="A217" s="63"/>
      <c r="B217" s="69" t="s">
        <v>171</v>
      </c>
      <c r="C217" s="81">
        <v>2056229.7</v>
      </c>
      <c r="D217" s="82">
        <v>29049.8</v>
      </c>
      <c r="E217" s="38">
        <f t="shared" si="33"/>
        <v>2085279.5</v>
      </c>
      <c r="F217" s="58">
        <v>-4988</v>
      </c>
      <c r="G217" s="37">
        <f t="shared" si="42"/>
        <v>24061.8</v>
      </c>
      <c r="H217" s="38">
        <f t="shared" si="28"/>
        <v>2080291.5</v>
      </c>
      <c r="I217" s="58">
        <v>410441.1</v>
      </c>
      <c r="J217" s="46">
        <f t="shared" si="37"/>
        <v>2490732.6</v>
      </c>
      <c r="K217" s="109">
        <f t="shared" si="38"/>
        <v>434502.89999999997</v>
      </c>
      <c r="L217" s="87">
        <v>-4905.7</v>
      </c>
      <c r="M217" s="46">
        <v>429597.19999999995</v>
      </c>
      <c r="N217" s="46">
        <f t="shared" si="35"/>
        <v>2485826.9</v>
      </c>
      <c r="O217" s="40">
        <f t="shared" si="39"/>
        <v>120.89247130318175</v>
      </c>
      <c r="P217" s="28"/>
      <c r="Q217" s="28">
        <f t="shared" si="40"/>
        <v>2085279.5</v>
      </c>
      <c r="R217" s="43" t="e">
        <f t="shared" si="41"/>
        <v>#DIV/0!</v>
      </c>
      <c r="S217" s="75"/>
    </row>
    <row r="218" spans="1:19" x14ac:dyDescent="0.3">
      <c r="A218" s="63"/>
      <c r="B218" s="69" t="s">
        <v>172</v>
      </c>
      <c r="C218" s="81">
        <v>61377.9</v>
      </c>
      <c r="D218" s="82">
        <v>277.2</v>
      </c>
      <c r="E218" s="38">
        <f t="shared" si="33"/>
        <v>61655.1</v>
      </c>
      <c r="F218" s="58">
        <v>265</v>
      </c>
      <c r="G218" s="37">
        <f t="shared" si="42"/>
        <v>542.20000000000005</v>
      </c>
      <c r="H218" s="38">
        <f t="shared" ref="H218:H242" si="43">E218+F218</f>
        <v>61920.1</v>
      </c>
      <c r="I218" s="58">
        <v>21301.5</v>
      </c>
      <c r="J218" s="46">
        <f t="shared" si="37"/>
        <v>83221.600000000006</v>
      </c>
      <c r="K218" s="109">
        <f t="shared" si="38"/>
        <v>21843.7</v>
      </c>
      <c r="L218" s="87"/>
      <c r="M218" s="46">
        <v>21843.7</v>
      </c>
      <c r="N218" s="46">
        <f t="shared" si="35"/>
        <v>83221.600000000006</v>
      </c>
      <c r="O218" s="40">
        <f t="shared" si="39"/>
        <v>135.58886830601895</v>
      </c>
      <c r="P218" s="28"/>
      <c r="Q218" s="28">
        <f t="shared" si="40"/>
        <v>61655.1</v>
      </c>
      <c r="R218" s="43" t="e">
        <f t="shared" si="41"/>
        <v>#DIV/0!</v>
      </c>
      <c r="S218" s="75"/>
    </row>
    <row r="219" spans="1:19" x14ac:dyDescent="0.3">
      <c r="A219" s="63"/>
      <c r="B219" s="69" t="s">
        <v>173</v>
      </c>
      <c r="C219" s="81">
        <v>165693.20000000001</v>
      </c>
      <c r="D219" s="82">
        <v>1760</v>
      </c>
      <c r="E219" s="38">
        <f t="shared" si="33"/>
        <v>167453.20000000001</v>
      </c>
      <c r="F219" s="58">
        <v>4407.7</v>
      </c>
      <c r="G219" s="37">
        <f t="shared" si="42"/>
        <v>6167.7</v>
      </c>
      <c r="H219" s="38">
        <f t="shared" si="43"/>
        <v>171860.90000000002</v>
      </c>
      <c r="I219" s="58">
        <v>-2626.4</v>
      </c>
      <c r="J219" s="46">
        <f t="shared" si="37"/>
        <v>169234.50000000003</v>
      </c>
      <c r="K219" s="109">
        <f t="shared" si="38"/>
        <v>3541.2999999999997</v>
      </c>
      <c r="L219" s="87"/>
      <c r="M219" s="46">
        <v>3541.2999999999997</v>
      </c>
      <c r="N219" s="46">
        <f t="shared" si="35"/>
        <v>169234.50000000003</v>
      </c>
      <c r="O219" s="40">
        <f t="shared" si="39"/>
        <v>102.13726332764412</v>
      </c>
      <c r="P219" s="28"/>
      <c r="Q219" s="28">
        <f t="shared" si="40"/>
        <v>167453.20000000001</v>
      </c>
      <c r="R219" s="43" t="e">
        <f t="shared" si="41"/>
        <v>#DIV/0!</v>
      </c>
      <c r="S219" s="75"/>
    </row>
    <row r="220" spans="1:19" x14ac:dyDescent="0.3">
      <c r="A220" s="63"/>
      <c r="B220" s="69" t="s">
        <v>174</v>
      </c>
      <c r="C220" s="81">
        <v>290611.59999999998</v>
      </c>
      <c r="D220" s="82">
        <v>799.6</v>
      </c>
      <c r="E220" s="38">
        <f t="shared" si="33"/>
        <v>291411.19999999995</v>
      </c>
      <c r="F220" s="58">
        <v>800.4</v>
      </c>
      <c r="G220" s="37">
        <f t="shared" si="42"/>
        <v>1600</v>
      </c>
      <c r="H220" s="38">
        <f t="shared" si="43"/>
        <v>292211.59999999998</v>
      </c>
      <c r="I220" s="58">
        <v>-19450</v>
      </c>
      <c r="J220" s="46">
        <f t="shared" si="37"/>
        <v>272761.59999999998</v>
      </c>
      <c r="K220" s="109">
        <f t="shared" si="38"/>
        <v>-17850</v>
      </c>
      <c r="L220" s="87"/>
      <c r="M220" s="46">
        <v>-17850</v>
      </c>
      <c r="N220" s="46">
        <f t="shared" si="35"/>
        <v>272761.59999999998</v>
      </c>
      <c r="O220" s="40">
        <f t="shared" si="39"/>
        <v>93.857781313615845</v>
      </c>
      <c r="P220" s="28"/>
      <c r="Q220" s="28">
        <f t="shared" si="40"/>
        <v>291411.19999999995</v>
      </c>
      <c r="R220" s="43" t="e">
        <f t="shared" si="41"/>
        <v>#DIV/0!</v>
      </c>
      <c r="S220" s="75"/>
    </row>
    <row r="221" spans="1:19" ht="31.5" x14ac:dyDescent="0.3">
      <c r="A221" s="63"/>
      <c r="B221" s="69" t="s">
        <v>175</v>
      </c>
      <c r="C221" s="81">
        <v>70309.7</v>
      </c>
      <c r="D221" s="82"/>
      <c r="E221" s="38">
        <f t="shared" si="33"/>
        <v>70309.7</v>
      </c>
      <c r="F221" s="58">
        <v>55000</v>
      </c>
      <c r="G221" s="37">
        <f t="shared" si="42"/>
        <v>55000</v>
      </c>
      <c r="H221" s="38">
        <f t="shared" si="43"/>
        <v>125309.7</v>
      </c>
      <c r="I221" s="58">
        <v>-20000</v>
      </c>
      <c r="J221" s="46">
        <f t="shared" si="37"/>
        <v>105309.7</v>
      </c>
      <c r="K221" s="109">
        <f t="shared" si="38"/>
        <v>35000</v>
      </c>
      <c r="L221" s="87"/>
      <c r="M221" s="46">
        <v>35000</v>
      </c>
      <c r="N221" s="46">
        <f t="shared" si="35"/>
        <v>105309.7</v>
      </c>
      <c r="O221" s="40">
        <f t="shared" si="39"/>
        <v>149.77976011844737</v>
      </c>
      <c r="P221" s="28"/>
      <c r="Q221" s="28">
        <f t="shared" si="40"/>
        <v>70309.7</v>
      </c>
      <c r="R221" s="43" t="e">
        <f t="shared" si="41"/>
        <v>#DIV/0!</v>
      </c>
      <c r="S221" s="75"/>
    </row>
    <row r="222" spans="1:19" x14ac:dyDescent="0.3">
      <c r="A222" s="63"/>
      <c r="B222" s="69" t="s">
        <v>176</v>
      </c>
      <c r="C222" s="81">
        <v>2878746.6</v>
      </c>
      <c r="D222" s="82">
        <v>68473.5</v>
      </c>
      <c r="E222" s="38">
        <f t="shared" si="33"/>
        <v>2947220.1</v>
      </c>
      <c r="F222" s="58">
        <v>2879838.3</v>
      </c>
      <c r="G222" s="37">
        <f t="shared" si="42"/>
        <v>2948311.8</v>
      </c>
      <c r="H222" s="38">
        <f t="shared" si="43"/>
        <v>5827058.4000000004</v>
      </c>
      <c r="I222" s="89">
        <v>481646.1</v>
      </c>
      <c r="J222" s="46">
        <f t="shared" si="37"/>
        <v>6308704.5</v>
      </c>
      <c r="K222" s="109">
        <f t="shared" si="38"/>
        <v>3429957.9</v>
      </c>
      <c r="L222" s="87">
        <v>965401.2</v>
      </c>
      <c r="M222" s="46">
        <v>4395359.0999999996</v>
      </c>
      <c r="N222" s="46">
        <f t="shared" si="35"/>
        <v>7274105.7000000002</v>
      </c>
      <c r="O222" s="40">
        <f t="shared" si="39"/>
        <v>252.68308436734236</v>
      </c>
      <c r="P222" s="28"/>
      <c r="Q222" s="28">
        <f t="shared" si="40"/>
        <v>2947220.1</v>
      </c>
      <c r="R222" s="43" t="e">
        <f t="shared" si="41"/>
        <v>#DIV/0!</v>
      </c>
      <c r="S222" s="75"/>
    </row>
    <row r="223" spans="1:19" ht="21" x14ac:dyDescent="0.35">
      <c r="A223" s="63" t="s">
        <v>227</v>
      </c>
      <c r="B223" s="68" t="s">
        <v>202</v>
      </c>
      <c r="C223" s="79">
        <v>19814950.300000001</v>
      </c>
      <c r="D223" s="80">
        <v>119526.39999999999</v>
      </c>
      <c r="E223" s="37">
        <f t="shared" si="33"/>
        <v>19934476.699999999</v>
      </c>
      <c r="F223" s="73">
        <v>611071.19999999995</v>
      </c>
      <c r="G223" s="37">
        <f t="shared" si="42"/>
        <v>730597.6</v>
      </c>
      <c r="H223" s="37">
        <f t="shared" si="43"/>
        <v>20545547.899999999</v>
      </c>
      <c r="I223" s="88">
        <v>3292255.1</v>
      </c>
      <c r="J223" s="47">
        <f t="shared" si="37"/>
        <v>23837803</v>
      </c>
      <c r="K223" s="109">
        <f t="shared" si="38"/>
        <v>4022852.7</v>
      </c>
      <c r="L223" s="61"/>
      <c r="M223" s="47">
        <v>4022852.7</v>
      </c>
      <c r="N223" s="47">
        <f t="shared" si="35"/>
        <v>23837803</v>
      </c>
      <c r="O223" s="45">
        <f t="shared" si="39"/>
        <v>120.30210845393843</v>
      </c>
      <c r="P223" s="36"/>
      <c r="Q223" s="36">
        <f t="shared" si="40"/>
        <v>19934476.699999999</v>
      </c>
      <c r="R223" s="44" t="e">
        <f t="shared" si="41"/>
        <v>#DIV/0!</v>
      </c>
      <c r="S223" s="75"/>
    </row>
    <row r="224" spans="1:19" x14ac:dyDescent="0.3">
      <c r="A224" s="63"/>
      <c r="B224" s="69" t="s">
        <v>177</v>
      </c>
      <c r="C224" s="81">
        <v>151603.1</v>
      </c>
      <c r="D224" s="82"/>
      <c r="E224" s="38">
        <f t="shared" si="33"/>
        <v>151603.1</v>
      </c>
      <c r="F224" s="58"/>
      <c r="G224" s="37"/>
      <c r="H224" s="38">
        <f t="shared" si="43"/>
        <v>151603.1</v>
      </c>
      <c r="I224" s="89"/>
      <c r="J224" s="46">
        <f t="shared" si="37"/>
        <v>151603.1</v>
      </c>
      <c r="K224" s="109">
        <f t="shared" si="38"/>
        <v>0</v>
      </c>
      <c r="L224" s="87"/>
      <c r="M224" s="46">
        <v>0</v>
      </c>
      <c r="N224" s="46">
        <f t="shared" si="35"/>
        <v>151603.1</v>
      </c>
      <c r="O224" s="40">
        <f t="shared" si="39"/>
        <v>100</v>
      </c>
      <c r="P224" s="28"/>
      <c r="Q224" s="28">
        <f t="shared" si="40"/>
        <v>151603.1</v>
      </c>
      <c r="R224" s="43" t="e">
        <f t="shared" si="41"/>
        <v>#DIV/0!</v>
      </c>
      <c r="S224" s="75"/>
    </row>
    <row r="225" spans="1:19" x14ac:dyDescent="0.3">
      <c r="A225" s="63"/>
      <c r="B225" s="69" t="s">
        <v>178</v>
      </c>
      <c r="C225" s="81">
        <v>2334883.5</v>
      </c>
      <c r="D225" s="82">
        <v>2045.7</v>
      </c>
      <c r="E225" s="38">
        <f t="shared" si="33"/>
        <v>2336929.2000000002</v>
      </c>
      <c r="F225" s="58">
        <v>114534.9</v>
      </c>
      <c r="G225" s="37">
        <f t="shared" si="42"/>
        <v>116580.59999999999</v>
      </c>
      <c r="H225" s="38">
        <f t="shared" si="43"/>
        <v>2451464.1</v>
      </c>
      <c r="I225" s="89">
        <v>311707.09999999998</v>
      </c>
      <c r="J225" s="46">
        <f t="shared" si="37"/>
        <v>2763171.2</v>
      </c>
      <c r="K225" s="109">
        <f t="shared" si="38"/>
        <v>428287.69999999995</v>
      </c>
      <c r="L225" s="87"/>
      <c r="M225" s="46">
        <v>428287.69999999995</v>
      </c>
      <c r="N225" s="46">
        <f t="shared" si="35"/>
        <v>2763171.2</v>
      </c>
      <c r="O225" s="40">
        <f t="shared" si="39"/>
        <v>118.34300083922817</v>
      </c>
      <c r="P225" s="28"/>
      <c r="Q225" s="28">
        <f t="shared" si="40"/>
        <v>2336929.2000000002</v>
      </c>
      <c r="R225" s="43" t="e">
        <f t="shared" si="41"/>
        <v>#DIV/0!</v>
      </c>
      <c r="S225" s="75"/>
    </row>
    <row r="226" spans="1:19" x14ac:dyDescent="0.3">
      <c r="A226" s="63"/>
      <c r="B226" s="69" t="s">
        <v>179</v>
      </c>
      <c r="C226" s="81">
        <v>15248973.5</v>
      </c>
      <c r="D226" s="82">
        <v>77323.199999999997</v>
      </c>
      <c r="E226" s="38">
        <f t="shared" si="33"/>
        <v>15326296.699999999</v>
      </c>
      <c r="F226" s="58">
        <v>457471.4</v>
      </c>
      <c r="G226" s="37">
        <f t="shared" si="42"/>
        <v>534794.6</v>
      </c>
      <c r="H226" s="38">
        <f t="shared" si="43"/>
        <v>15783768.1</v>
      </c>
      <c r="I226" s="89">
        <v>3053266.3</v>
      </c>
      <c r="J226" s="46">
        <f t="shared" si="37"/>
        <v>18837034.399999999</v>
      </c>
      <c r="K226" s="109">
        <f t="shared" si="38"/>
        <v>3588060.9</v>
      </c>
      <c r="L226" s="87"/>
      <c r="M226" s="46">
        <v>3588060.9</v>
      </c>
      <c r="N226" s="46">
        <f t="shared" si="35"/>
        <v>18837034.399999999</v>
      </c>
      <c r="O226" s="40">
        <f t="shared" si="39"/>
        <v>123.52985202577733</v>
      </c>
      <c r="P226" s="28"/>
      <c r="Q226" s="28">
        <f t="shared" si="40"/>
        <v>15326296.699999999</v>
      </c>
      <c r="R226" s="43" t="e">
        <f t="shared" si="41"/>
        <v>#DIV/0!</v>
      </c>
      <c r="S226" s="75"/>
    </row>
    <row r="227" spans="1:19" x14ac:dyDescent="0.3">
      <c r="A227" s="63"/>
      <c r="B227" s="69" t="s">
        <v>180</v>
      </c>
      <c r="C227" s="81">
        <v>1641428.9</v>
      </c>
      <c r="D227" s="82">
        <v>2137.9</v>
      </c>
      <c r="E227" s="38">
        <f t="shared" si="33"/>
        <v>1643566.7999999998</v>
      </c>
      <c r="F227" s="58">
        <v>844.4</v>
      </c>
      <c r="G227" s="37">
        <f t="shared" si="42"/>
        <v>2982.3</v>
      </c>
      <c r="H227" s="38">
        <f t="shared" si="43"/>
        <v>1644411.1999999997</v>
      </c>
      <c r="I227" s="58">
        <v>-114786.7</v>
      </c>
      <c r="J227" s="46">
        <f t="shared" si="37"/>
        <v>1529624.4999999998</v>
      </c>
      <c r="K227" s="109">
        <f t="shared" si="38"/>
        <v>-111804.4</v>
      </c>
      <c r="L227" s="87"/>
      <c r="M227" s="46">
        <v>-111804.4</v>
      </c>
      <c r="N227" s="46">
        <f t="shared" si="35"/>
        <v>1529624.4999999998</v>
      </c>
      <c r="O227" s="40">
        <f t="shared" si="39"/>
        <v>93.188593182439988</v>
      </c>
      <c r="P227" s="28"/>
      <c r="Q227" s="28">
        <f t="shared" si="40"/>
        <v>1643566.7999999998</v>
      </c>
      <c r="R227" s="43" t="e">
        <f t="shared" si="41"/>
        <v>#DIV/0!</v>
      </c>
      <c r="S227" s="75"/>
    </row>
    <row r="228" spans="1:19" x14ac:dyDescent="0.3">
      <c r="A228" s="63"/>
      <c r="B228" s="69" t="s">
        <v>181</v>
      </c>
      <c r="C228" s="81">
        <v>438061.3</v>
      </c>
      <c r="D228" s="82">
        <v>38019.599999999999</v>
      </c>
      <c r="E228" s="38">
        <f t="shared" si="33"/>
        <v>476080.89999999997</v>
      </c>
      <c r="F228" s="58">
        <v>38220.5</v>
      </c>
      <c r="G228" s="37">
        <f t="shared" si="42"/>
        <v>76240.100000000006</v>
      </c>
      <c r="H228" s="38">
        <f t="shared" si="43"/>
        <v>514301.39999999997</v>
      </c>
      <c r="I228" s="89">
        <v>42068.4</v>
      </c>
      <c r="J228" s="46">
        <f t="shared" si="37"/>
        <v>556369.79999999993</v>
      </c>
      <c r="K228" s="109">
        <f t="shared" si="38"/>
        <v>118308.5</v>
      </c>
      <c r="L228" s="87"/>
      <c r="M228" s="46">
        <v>118308.5</v>
      </c>
      <c r="N228" s="46">
        <f t="shared" si="35"/>
        <v>556369.79999999993</v>
      </c>
      <c r="O228" s="40">
        <f t="shared" si="39"/>
        <v>127.00729327151244</v>
      </c>
      <c r="P228" s="28"/>
      <c r="Q228" s="28">
        <f t="shared" si="40"/>
        <v>476080.89999999997</v>
      </c>
      <c r="R228" s="43" t="e">
        <f t="shared" si="41"/>
        <v>#DIV/0!</v>
      </c>
      <c r="S228" s="75"/>
    </row>
    <row r="229" spans="1:19" ht="21" x14ac:dyDescent="0.35">
      <c r="A229" s="63" t="s">
        <v>228</v>
      </c>
      <c r="B229" s="68" t="s">
        <v>203</v>
      </c>
      <c r="C229" s="79">
        <v>719818.3</v>
      </c>
      <c r="D229" s="80">
        <v>251564.79999999999</v>
      </c>
      <c r="E229" s="37">
        <f t="shared" si="33"/>
        <v>971383.10000000009</v>
      </c>
      <c r="F229" s="73">
        <v>36845</v>
      </c>
      <c r="G229" s="37">
        <f t="shared" si="42"/>
        <v>288409.8</v>
      </c>
      <c r="H229" s="37">
        <f t="shared" si="43"/>
        <v>1008228.1000000001</v>
      </c>
      <c r="I229" s="88">
        <v>67157.600000000006</v>
      </c>
      <c r="J229" s="47">
        <f t="shared" si="37"/>
        <v>1075385.7000000002</v>
      </c>
      <c r="K229" s="109">
        <f t="shared" si="38"/>
        <v>355567.4</v>
      </c>
      <c r="L229" s="61"/>
      <c r="M229" s="47">
        <v>355567.4</v>
      </c>
      <c r="N229" s="46">
        <f t="shared" si="35"/>
        <v>1075385.7000000002</v>
      </c>
      <c r="O229" s="40">
        <f t="shared" si="39"/>
        <v>149.39682694924542</v>
      </c>
      <c r="P229" s="36"/>
      <c r="Q229" s="36">
        <f t="shared" si="40"/>
        <v>971383.10000000009</v>
      </c>
      <c r="R229" s="44" t="e">
        <f t="shared" si="41"/>
        <v>#DIV/0!</v>
      </c>
      <c r="S229" s="75"/>
    </row>
    <row r="230" spans="1:19" x14ac:dyDescent="0.3">
      <c r="A230" s="63"/>
      <c r="B230" s="69" t="s">
        <v>182</v>
      </c>
      <c r="C230" s="81">
        <v>435089.9</v>
      </c>
      <c r="D230" s="82">
        <v>4982.2</v>
      </c>
      <c r="E230" s="38">
        <f t="shared" si="33"/>
        <v>440072.10000000003</v>
      </c>
      <c r="F230" s="58">
        <v>-77451.399999999994</v>
      </c>
      <c r="G230" s="37">
        <f t="shared" si="42"/>
        <v>-72469.2</v>
      </c>
      <c r="H230" s="38">
        <f t="shared" si="43"/>
        <v>362620.70000000007</v>
      </c>
      <c r="I230" s="89">
        <v>66086.399999999994</v>
      </c>
      <c r="J230" s="46">
        <f t="shared" si="37"/>
        <v>428707.10000000009</v>
      </c>
      <c r="K230" s="109">
        <f t="shared" si="38"/>
        <v>-6382.8000000000029</v>
      </c>
      <c r="L230" s="87"/>
      <c r="M230" s="46">
        <v>-6382.8000000000029</v>
      </c>
      <c r="N230" s="46">
        <f t="shared" si="35"/>
        <v>428707.10000000009</v>
      </c>
      <c r="O230" s="40">
        <f t="shared" si="39"/>
        <v>98.532992836652852</v>
      </c>
      <c r="P230" s="28"/>
      <c r="Q230" s="28">
        <f t="shared" si="40"/>
        <v>440072.10000000003</v>
      </c>
      <c r="R230" s="43" t="e">
        <f t="shared" si="41"/>
        <v>#DIV/0!</v>
      </c>
      <c r="S230" s="75"/>
    </row>
    <row r="231" spans="1:19" x14ac:dyDescent="0.3">
      <c r="A231" s="63"/>
      <c r="B231" s="69" t="s">
        <v>183</v>
      </c>
      <c r="C231" s="81">
        <v>78000.7</v>
      </c>
      <c r="D231" s="82">
        <v>198528.8</v>
      </c>
      <c r="E231" s="38">
        <f t="shared" si="33"/>
        <v>276529.5</v>
      </c>
      <c r="F231" s="58">
        <v>78163.7</v>
      </c>
      <c r="G231" s="37">
        <f t="shared" si="42"/>
        <v>276692.5</v>
      </c>
      <c r="H231" s="38">
        <f t="shared" si="43"/>
        <v>354693.2</v>
      </c>
      <c r="I231" s="58">
        <v>-55978.5</v>
      </c>
      <c r="J231" s="46">
        <f t="shared" si="37"/>
        <v>298714.7</v>
      </c>
      <c r="K231" s="109">
        <f t="shared" si="38"/>
        <v>220714</v>
      </c>
      <c r="L231" s="87"/>
      <c r="M231" s="46">
        <v>220714</v>
      </c>
      <c r="N231" s="46">
        <f t="shared" si="35"/>
        <v>298714.7</v>
      </c>
      <c r="O231" s="40">
        <f t="shared" si="39"/>
        <v>382.96412724501192</v>
      </c>
      <c r="P231" s="28"/>
      <c r="Q231" s="28">
        <f t="shared" si="40"/>
        <v>276529.5</v>
      </c>
      <c r="R231" s="43" t="e">
        <f t="shared" si="41"/>
        <v>#DIV/0!</v>
      </c>
      <c r="S231" s="75"/>
    </row>
    <row r="232" spans="1:19" x14ac:dyDescent="0.3">
      <c r="A232" s="63"/>
      <c r="B232" s="69" t="s">
        <v>184</v>
      </c>
      <c r="C232" s="81">
        <v>168177</v>
      </c>
      <c r="D232" s="82">
        <v>44371.9</v>
      </c>
      <c r="E232" s="38">
        <f t="shared" si="33"/>
        <v>212548.9</v>
      </c>
      <c r="F232" s="58">
        <v>29323.9</v>
      </c>
      <c r="G232" s="37">
        <f t="shared" si="42"/>
        <v>73695.8</v>
      </c>
      <c r="H232" s="38">
        <f t="shared" si="43"/>
        <v>241872.8</v>
      </c>
      <c r="I232" s="89">
        <v>49457.9</v>
      </c>
      <c r="J232" s="46">
        <f t="shared" ref="J232:J242" si="44">H232+I232</f>
        <v>291330.7</v>
      </c>
      <c r="K232" s="109">
        <f t="shared" si="38"/>
        <v>123153.70000000001</v>
      </c>
      <c r="L232" s="87"/>
      <c r="M232" s="46">
        <v>123153.70000000001</v>
      </c>
      <c r="N232" s="46">
        <f t="shared" si="35"/>
        <v>291330.7</v>
      </c>
      <c r="O232" s="40">
        <f t="shared" si="39"/>
        <v>173.22862222539348</v>
      </c>
      <c r="P232" s="28"/>
      <c r="Q232" s="28">
        <f t="shared" si="40"/>
        <v>212548.9</v>
      </c>
      <c r="R232" s="43" t="e">
        <f t="shared" si="41"/>
        <v>#DIV/0!</v>
      </c>
      <c r="S232" s="75"/>
    </row>
    <row r="233" spans="1:19" x14ac:dyDescent="0.3">
      <c r="A233" s="63"/>
      <c r="B233" s="69" t="s">
        <v>185</v>
      </c>
      <c r="C233" s="81">
        <v>38550.699999999997</v>
      </c>
      <c r="D233" s="82">
        <v>3681.9</v>
      </c>
      <c r="E233" s="38">
        <f t="shared" ref="E233:E242" si="45">C233+D233</f>
        <v>42232.6</v>
      </c>
      <c r="F233" s="58">
        <v>6808.8</v>
      </c>
      <c r="G233" s="37">
        <f t="shared" si="42"/>
        <v>10490.7</v>
      </c>
      <c r="H233" s="38">
        <f t="shared" si="43"/>
        <v>49041.4</v>
      </c>
      <c r="I233" s="58">
        <v>7591.8</v>
      </c>
      <c r="J233" s="46">
        <f t="shared" si="44"/>
        <v>56633.200000000004</v>
      </c>
      <c r="K233" s="109">
        <f t="shared" si="38"/>
        <v>18082.5</v>
      </c>
      <c r="L233" s="87"/>
      <c r="M233" s="46">
        <v>18082.5</v>
      </c>
      <c r="N233" s="46">
        <f t="shared" ref="N233:N242" si="46">J233+L233</f>
        <v>56633.200000000004</v>
      </c>
      <c r="O233" s="40">
        <f t="shared" si="39"/>
        <v>146.90576306007418</v>
      </c>
      <c r="P233" s="28"/>
      <c r="Q233" s="28">
        <f t="shared" si="40"/>
        <v>42232.6</v>
      </c>
      <c r="R233" s="43" t="e">
        <f t="shared" si="41"/>
        <v>#DIV/0!</v>
      </c>
      <c r="S233" s="75"/>
    </row>
    <row r="234" spans="1:19" ht="21" x14ac:dyDescent="0.35">
      <c r="A234" s="63" t="s">
        <v>229</v>
      </c>
      <c r="B234" s="68" t="s">
        <v>204</v>
      </c>
      <c r="C234" s="79">
        <v>143191.5</v>
      </c>
      <c r="D234" s="80">
        <v>56068.3</v>
      </c>
      <c r="E234" s="37">
        <f t="shared" si="45"/>
        <v>199259.8</v>
      </c>
      <c r="F234" s="73">
        <v>24354.7</v>
      </c>
      <c r="G234" s="37">
        <f t="shared" si="42"/>
        <v>80423</v>
      </c>
      <c r="H234" s="37">
        <f t="shared" si="43"/>
        <v>223614.5</v>
      </c>
      <c r="I234" s="73">
        <v>31121.200000000001</v>
      </c>
      <c r="J234" s="47">
        <f t="shared" si="44"/>
        <v>254735.7</v>
      </c>
      <c r="K234" s="109">
        <f t="shared" si="38"/>
        <v>111544.2</v>
      </c>
      <c r="L234" s="61">
        <v>300</v>
      </c>
      <c r="M234" s="47">
        <v>111844.2</v>
      </c>
      <c r="N234" s="47">
        <f t="shared" si="46"/>
        <v>255035.7</v>
      </c>
      <c r="O234" s="45">
        <f t="shared" si="39"/>
        <v>178.10812792658783</v>
      </c>
      <c r="P234" s="36"/>
      <c r="Q234" s="36">
        <f t="shared" si="40"/>
        <v>199259.8</v>
      </c>
      <c r="R234" s="44" t="e">
        <f t="shared" si="41"/>
        <v>#DIV/0!</v>
      </c>
      <c r="S234" s="75"/>
    </row>
    <row r="235" spans="1:19" x14ac:dyDescent="0.3">
      <c r="A235" s="63"/>
      <c r="B235" s="69" t="s">
        <v>186</v>
      </c>
      <c r="C235" s="81">
        <v>27188.3</v>
      </c>
      <c r="D235" s="82">
        <v>47515.9</v>
      </c>
      <c r="E235" s="38">
        <f t="shared" si="45"/>
        <v>74704.2</v>
      </c>
      <c r="F235" s="58">
        <v>20263.2</v>
      </c>
      <c r="G235" s="37">
        <f t="shared" si="42"/>
        <v>67779.100000000006</v>
      </c>
      <c r="H235" s="38">
        <f t="shared" si="43"/>
        <v>94967.4</v>
      </c>
      <c r="I235" s="58">
        <v>21022.5</v>
      </c>
      <c r="J235" s="46">
        <f t="shared" si="44"/>
        <v>115989.9</v>
      </c>
      <c r="K235" s="109">
        <f t="shared" si="38"/>
        <v>88801.600000000006</v>
      </c>
      <c r="L235" s="87"/>
      <c r="M235" s="46">
        <v>88801.600000000006</v>
      </c>
      <c r="N235" s="46">
        <f t="shared" si="46"/>
        <v>115989.9</v>
      </c>
      <c r="O235" s="40">
        <f t="shared" si="39"/>
        <v>426.61696391462505</v>
      </c>
      <c r="P235" s="28"/>
      <c r="Q235" s="28">
        <f t="shared" si="40"/>
        <v>74704.2</v>
      </c>
      <c r="R235" s="43" t="e">
        <f t="shared" si="41"/>
        <v>#DIV/0!</v>
      </c>
      <c r="S235" s="75"/>
    </row>
    <row r="236" spans="1:19" x14ac:dyDescent="0.3">
      <c r="A236" s="63"/>
      <c r="B236" s="69" t="s">
        <v>187</v>
      </c>
      <c r="C236" s="81">
        <v>103375.7</v>
      </c>
      <c r="D236" s="82">
        <v>3217.4</v>
      </c>
      <c r="E236" s="38">
        <f t="shared" si="45"/>
        <v>106593.09999999999</v>
      </c>
      <c r="F236" s="58">
        <v>3396.5</v>
      </c>
      <c r="G236" s="37">
        <f t="shared" si="42"/>
        <v>6613.9</v>
      </c>
      <c r="H236" s="38">
        <f t="shared" si="43"/>
        <v>109989.59999999999</v>
      </c>
      <c r="I236" s="58">
        <v>13081.2</v>
      </c>
      <c r="J236" s="46">
        <f t="shared" si="44"/>
        <v>123070.79999999999</v>
      </c>
      <c r="K236" s="109">
        <f t="shared" si="38"/>
        <v>19695.099999999999</v>
      </c>
      <c r="L236" s="87"/>
      <c r="M236" s="46">
        <v>19695.099999999999</v>
      </c>
      <c r="N236" s="46">
        <f t="shared" si="46"/>
        <v>123070.79999999999</v>
      </c>
      <c r="O236" s="40">
        <f t="shared" si="39"/>
        <v>119.05196288876398</v>
      </c>
      <c r="P236" s="28"/>
      <c r="Q236" s="28">
        <f t="shared" si="40"/>
        <v>106593.09999999999</v>
      </c>
      <c r="R236" s="43" t="e">
        <f t="shared" si="41"/>
        <v>#DIV/0!</v>
      </c>
      <c r="S236" s="75"/>
    </row>
    <row r="237" spans="1:19" x14ac:dyDescent="0.3">
      <c r="A237" s="63"/>
      <c r="B237" s="69" t="s">
        <v>188</v>
      </c>
      <c r="C237" s="81">
        <v>12627.5</v>
      </c>
      <c r="D237" s="82">
        <v>5335</v>
      </c>
      <c r="E237" s="38">
        <f t="shared" si="45"/>
        <v>17962.5</v>
      </c>
      <c r="F237" s="58">
        <v>695</v>
      </c>
      <c r="G237" s="37">
        <f t="shared" si="42"/>
        <v>6030</v>
      </c>
      <c r="H237" s="38">
        <f t="shared" si="43"/>
        <v>18657.5</v>
      </c>
      <c r="I237" s="58">
        <v>-2982.5</v>
      </c>
      <c r="J237" s="46">
        <f t="shared" si="44"/>
        <v>15675</v>
      </c>
      <c r="K237" s="109">
        <f t="shared" si="38"/>
        <v>3047.5</v>
      </c>
      <c r="L237" s="87">
        <v>300</v>
      </c>
      <c r="M237" s="46">
        <v>3347.5</v>
      </c>
      <c r="N237" s="46">
        <f t="shared" si="46"/>
        <v>15975</v>
      </c>
      <c r="O237" s="40">
        <f t="shared" si="39"/>
        <v>126.50960205899821</v>
      </c>
      <c r="P237" s="28"/>
      <c r="Q237" s="28">
        <f t="shared" si="40"/>
        <v>17962.5</v>
      </c>
      <c r="R237" s="43" t="e">
        <f t="shared" si="41"/>
        <v>#DIV/0!</v>
      </c>
      <c r="S237" s="75"/>
    </row>
    <row r="238" spans="1:19" ht="21.75" customHeight="1" x14ac:dyDescent="0.35">
      <c r="A238" s="63" t="s">
        <v>230</v>
      </c>
      <c r="B238" s="68" t="s">
        <v>205</v>
      </c>
      <c r="C238" s="79">
        <v>1589179.1</v>
      </c>
      <c r="D238" s="80"/>
      <c r="E238" s="37">
        <f t="shared" si="45"/>
        <v>1589179.1</v>
      </c>
      <c r="F238" s="73">
        <v>550000</v>
      </c>
      <c r="G238" s="37">
        <f t="shared" si="42"/>
        <v>550000</v>
      </c>
      <c r="H238" s="37">
        <f t="shared" si="43"/>
        <v>2139179.1</v>
      </c>
      <c r="I238" s="73">
        <v>227000</v>
      </c>
      <c r="J238" s="47">
        <f t="shared" si="44"/>
        <v>2366179.1</v>
      </c>
      <c r="K238" s="109">
        <f t="shared" si="38"/>
        <v>777000</v>
      </c>
      <c r="L238" s="61"/>
      <c r="M238" s="47">
        <v>777000</v>
      </c>
      <c r="N238" s="47">
        <f t="shared" si="46"/>
        <v>2366179.1</v>
      </c>
      <c r="O238" s="45">
        <f t="shared" si="39"/>
        <v>148.89316754794976</v>
      </c>
      <c r="P238" s="36"/>
      <c r="Q238" s="36">
        <f t="shared" si="40"/>
        <v>1589179.1</v>
      </c>
      <c r="R238" s="44" t="e">
        <f t="shared" si="41"/>
        <v>#DIV/0!</v>
      </c>
      <c r="S238" s="75"/>
    </row>
    <row r="239" spans="1:19" ht="33" customHeight="1" x14ac:dyDescent="0.35">
      <c r="A239" s="63" t="s">
        <v>238</v>
      </c>
      <c r="B239" s="68" t="s">
        <v>206</v>
      </c>
      <c r="C239" s="79">
        <v>3480732</v>
      </c>
      <c r="D239" s="80">
        <v>318299</v>
      </c>
      <c r="E239" s="37">
        <f t="shared" si="45"/>
        <v>3799031</v>
      </c>
      <c r="F239" s="73">
        <v>715249.8</v>
      </c>
      <c r="G239" s="37">
        <f t="shared" si="42"/>
        <v>1033548.8</v>
      </c>
      <c r="H239" s="37">
        <f t="shared" si="43"/>
        <v>4514280.8</v>
      </c>
      <c r="I239" s="88">
        <v>857785.8</v>
      </c>
      <c r="J239" s="47">
        <f t="shared" si="44"/>
        <v>5372066.5999999996</v>
      </c>
      <c r="K239" s="109">
        <f t="shared" si="38"/>
        <v>1891334.6</v>
      </c>
      <c r="L239" s="61">
        <v>93132.1</v>
      </c>
      <c r="M239" s="47">
        <v>1984466.7000000002</v>
      </c>
      <c r="N239" s="47">
        <f t="shared" si="46"/>
        <v>5465198.6999999993</v>
      </c>
      <c r="O239" s="45">
        <f t="shared" si="39"/>
        <v>157.01291280110044</v>
      </c>
      <c r="P239" s="36"/>
      <c r="Q239" s="36">
        <f t="shared" si="40"/>
        <v>3799031</v>
      </c>
      <c r="R239" s="44" t="e">
        <f t="shared" si="41"/>
        <v>#DIV/0!</v>
      </c>
      <c r="S239" s="75"/>
    </row>
    <row r="240" spans="1:19" ht="31.5" x14ac:dyDescent="0.3">
      <c r="A240" s="63"/>
      <c r="B240" s="69" t="s">
        <v>189</v>
      </c>
      <c r="C240" s="81">
        <v>3203154</v>
      </c>
      <c r="D240" s="82"/>
      <c r="E240" s="38">
        <f t="shared" si="45"/>
        <v>3203154</v>
      </c>
      <c r="F240" s="58"/>
      <c r="G240" s="37"/>
      <c r="H240" s="38">
        <f t="shared" si="43"/>
        <v>3203154</v>
      </c>
      <c r="I240" s="58"/>
      <c r="J240" s="46">
        <f t="shared" si="44"/>
        <v>3203154</v>
      </c>
      <c r="K240" s="109">
        <f t="shared" si="38"/>
        <v>0</v>
      </c>
      <c r="L240" s="87"/>
      <c r="M240" s="46">
        <v>0</v>
      </c>
      <c r="N240" s="46">
        <f t="shared" si="46"/>
        <v>3203154</v>
      </c>
      <c r="O240" s="40">
        <f t="shared" si="39"/>
        <v>100</v>
      </c>
      <c r="P240" s="28"/>
      <c r="Q240" s="28">
        <f t="shared" si="40"/>
        <v>3203154</v>
      </c>
      <c r="R240" s="43" t="e">
        <f t="shared" si="41"/>
        <v>#DIV/0!</v>
      </c>
      <c r="S240" s="75"/>
    </row>
    <row r="241" spans="1:19" x14ac:dyDescent="0.3">
      <c r="A241" s="63"/>
      <c r="B241" s="69" t="s">
        <v>190</v>
      </c>
      <c r="C241" s="81">
        <v>59900</v>
      </c>
      <c r="D241" s="82">
        <v>256356</v>
      </c>
      <c r="E241" s="38">
        <f t="shared" si="45"/>
        <v>316256</v>
      </c>
      <c r="F241" s="58">
        <v>713649.8</v>
      </c>
      <c r="G241" s="37">
        <f t="shared" si="42"/>
        <v>970005.8</v>
      </c>
      <c r="H241" s="38">
        <f t="shared" si="43"/>
        <v>1029905.8</v>
      </c>
      <c r="I241" s="89">
        <v>852412.7</v>
      </c>
      <c r="J241" s="46">
        <f t="shared" si="44"/>
        <v>1882318.5</v>
      </c>
      <c r="K241" s="109">
        <f t="shared" si="38"/>
        <v>1822418.5</v>
      </c>
      <c r="L241" s="87">
        <v>93132.1</v>
      </c>
      <c r="M241" s="46">
        <v>1915550.6</v>
      </c>
      <c r="N241" s="46">
        <f t="shared" si="46"/>
        <v>1975450.6</v>
      </c>
      <c r="O241" s="40">
        <f t="shared" si="39"/>
        <v>3297.9141903171958</v>
      </c>
      <c r="P241" s="28"/>
      <c r="Q241" s="28">
        <f t="shared" si="40"/>
        <v>316256</v>
      </c>
      <c r="R241" s="43" t="e">
        <f t="shared" si="41"/>
        <v>#DIV/0!</v>
      </c>
      <c r="S241" s="75"/>
    </row>
    <row r="242" spans="1:19" x14ac:dyDescent="0.3">
      <c r="A242" s="63"/>
      <c r="B242" s="69" t="s">
        <v>191</v>
      </c>
      <c r="C242" s="81">
        <v>217678</v>
      </c>
      <c r="D242" s="82">
        <v>61943</v>
      </c>
      <c r="E242" s="38">
        <f t="shared" si="45"/>
        <v>279621</v>
      </c>
      <c r="F242" s="58">
        <v>1600</v>
      </c>
      <c r="G242" s="37">
        <f t="shared" si="42"/>
        <v>63543</v>
      </c>
      <c r="H242" s="38">
        <f t="shared" si="43"/>
        <v>281221</v>
      </c>
      <c r="I242" s="58">
        <v>5373.1</v>
      </c>
      <c r="J242" s="46">
        <f t="shared" si="44"/>
        <v>286594.09999999998</v>
      </c>
      <c r="K242" s="109">
        <f t="shared" si="38"/>
        <v>68916.100000000006</v>
      </c>
      <c r="L242" s="87"/>
      <c r="M242" s="46">
        <v>68916.100000000006</v>
      </c>
      <c r="N242" s="46">
        <f t="shared" si="46"/>
        <v>286594.09999999998</v>
      </c>
      <c r="O242" s="40">
        <f t="shared" si="39"/>
        <v>131.65965324929482</v>
      </c>
      <c r="P242" s="28"/>
      <c r="Q242" s="28">
        <f t="shared" si="40"/>
        <v>279621</v>
      </c>
      <c r="R242" s="43" t="e">
        <f t="shared" si="41"/>
        <v>#DIV/0!</v>
      </c>
      <c r="S242" s="75"/>
    </row>
    <row r="244" spans="1:19" x14ac:dyDescent="0.3">
      <c r="I244" s="90">
        <f>I168+I177+I179+I184+I195+I200+I204+I212+I215+I223+I229+I234+I238+I239</f>
        <v>10073310</v>
      </c>
    </row>
    <row r="245" spans="1:19" x14ac:dyDescent="0.3">
      <c r="I245" s="90"/>
    </row>
    <row r="246" spans="1:19" x14ac:dyDescent="0.3">
      <c r="I246" s="90"/>
    </row>
  </sheetData>
  <autoFilter ref="A5:X242"/>
  <mergeCells count="19">
    <mergeCell ref="G4:G5"/>
    <mergeCell ref="N4:N5"/>
    <mergeCell ref="L4:L5"/>
    <mergeCell ref="K4:K5"/>
    <mergeCell ref="I4:I5"/>
    <mergeCell ref="J4:J5"/>
    <mergeCell ref="M4:M5"/>
    <mergeCell ref="B1:C1"/>
    <mergeCell ref="E1:R1"/>
    <mergeCell ref="A2:R2"/>
    <mergeCell ref="A4:A5"/>
    <mergeCell ref="B4:B5"/>
    <mergeCell ref="C4:C5"/>
    <mergeCell ref="D4:D5"/>
    <mergeCell ref="E4:E5"/>
    <mergeCell ref="P4:R4"/>
    <mergeCell ref="O4:O5"/>
    <mergeCell ref="F4:F5"/>
    <mergeCell ref="H4:H5"/>
  </mergeCells>
  <printOptions horizontalCentered="1"/>
  <pageMargins left="0.23622047244094491" right="0.23622047244094491" top="0.74803149606299213" bottom="0.74803149606299213" header="0.31496062992125984" footer="0.31496062992125984"/>
  <pageSetup paperSize="9" scale="60" fitToHeight="0"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(2)</vt:lpstr>
      <vt:lpstr>'Лист1 (2)'!Заголовки_для_печати</vt:lpstr>
      <vt:lpstr>'Лист1 (2)'!Область_печати</vt:lpstr>
    </vt:vector>
  </TitlesOfParts>
  <Company>MinFin UR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yushkova</dc:creator>
  <cp:lastModifiedBy>Губайдуллина Гульназ Марсилевна</cp:lastModifiedBy>
  <cp:lastPrinted>2020-10-20T12:00:22Z</cp:lastPrinted>
  <dcterms:created xsi:type="dcterms:W3CDTF">2008-09-22T12:52:04Z</dcterms:created>
  <dcterms:modified xsi:type="dcterms:W3CDTF">2020-10-20T12:05:54Z</dcterms:modified>
</cp:coreProperties>
</file>